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.lukiianchuk\Downloads\"/>
    </mc:Choice>
  </mc:AlternateContent>
  <xr:revisionPtr revIDLastSave="0" documentId="13_ncr:1_{1334022A-5690-4C9D-B151-DCFD1F69FC0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додаток 2" sheetId="1" r:id="rId1"/>
    <sheet name="Аркуш1" sheetId="2" state="hidden" r:id="rId2"/>
    <sheet name="додаток 3" sheetId="3" r:id="rId3"/>
    <sheet name="Форма № 3-якість" sheetId="4" r:id="rId4"/>
    <sheet name="Holidays" sheetId="5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0" i="4" l="1"/>
  <c r="J110" i="4"/>
  <c r="K103" i="4"/>
  <c r="J103" i="4"/>
  <c r="K100" i="4"/>
  <c r="J100" i="4"/>
  <c r="K97" i="4"/>
  <c r="J97" i="4"/>
  <c r="K89" i="4"/>
  <c r="J89" i="4"/>
  <c r="K86" i="4"/>
  <c r="K115" i="4" s="1"/>
  <c r="J86" i="4"/>
  <c r="J115" i="4" s="1"/>
  <c r="N68" i="4"/>
  <c r="N67" i="4"/>
  <c r="N66" i="4"/>
  <c r="N65" i="4"/>
  <c r="M64" i="4"/>
  <c r="L64" i="4"/>
  <c r="J64" i="4"/>
  <c r="N64" i="4" s="1"/>
  <c r="N63" i="4"/>
  <c r="N62" i="4"/>
  <c r="N61" i="4"/>
  <c r="M60" i="4"/>
  <c r="L60" i="4"/>
  <c r="J60" i="4"/>
  <c r="N60" i="4" s="1"/>
  <c r="N59" i="4"/>
  <c r="N58" i="4"/>
  <c r="N57" i="4"/>
  <c r="N56" i="4"/>
  <c r="M56" i="4"/>
  <c r="L56" i="4"/>
  <c r="J56" i="4"/>
  <c r="N55" i="4"/>
  <c r="M55" i="4"/>
  <c r="L55" i="4"/>
  <c r="J55" i="4"/>
  <c r="N54" i="4"/>
  <c r="N53" i="4"/>
  <c r="M52" i="4"/>
  <c r="L52" i="4"/>
  <c r="J52" i="4"/>
  <c r="N52" i="4" s="1"/>
  <c r="N51" i="4"/>
  <c r="N50" i="4"/>
  <c r="N49" i="4"/>
  <c r="M49" i="4"/>
  <c r="L49" i="4"/>
  <c r="J49" i="4"/>
  <c r="N48" i="4"/>
  <c r="M47" i="4"/>
  <c r="J47" i="4"/>
  <c r="N47" i="4" s="1"/>
  <c r="N46" i="4"/>
  <c r="N45" i="4"/>
  <c r="N44" i="4"/>
  <c r="N43" i="4"/>
  <c r="M42" i="4"/>
  <c r="L42" i="4"/>
  <c r="J42" i="4"/>
  <c r="N42" i="4" s="1"/>
  <c r="N41" i="4"/>
  <c r="N40" i="4"/>
  <c r="M39" i="4"/>
  <c r="M27" i="4" s="1"/>
  <c r="M69" i="4" s="1"/>
  <c r="L39" i="4"/>
  <c r="J39" i="4"/>
  <c r="N39" i="4" s="1"/>
  <c r="N38" i="4"/>
  <c r="N37" i="4"/>
  <c r="M36" i="4"/>
  <c r="L36" i="4"/>
  <c r="J36" i="4"/>
  <c r="N36" i="4" s="1"/>
  <c r="N35" i="4"/>
  <c r="N34" i="4"/>
  <c r="N33" i="4"/>
  <c r="N32" i="4"/>
  <c r="N31" i="4"/>
  <c r="N30" i="4"/>
  <c r="N29" i="4"/>
  <c r="N28" i="4"/>
  <c r="J27" i="4"/>
  <c r="J69" i="4" s="1"/>
  <c r="N69" i="4" s="1"/>
  <c r="O24" i="4"/>
  <c r="O23" i="4"/>
  <c r="O22" i="4"/>
  <c r="O21" i="4"/>
  <c r="O20" i="4"/>
  <c r="O19" i="4"/>
  <c r="O18" i="4"/>
  <c r="O17" i="4"/>
  <c r="O16" i="4"/>
  <c r="O9" i="4"/>
  <c r="O8" i="4"/>
  <c r="O14" i="3"/>
  <c r="O13" i="3"/>
  <c r="K13" i="3"/>
  <c r="C13" i="3"/>
  <c r="R13" i="1"/>
  <c r="Q13" i="1"/>
  <c r="P13" i="1"/>
  <c r="O13" i="1"/>
  <c r="C13" i="1"/>
  <c r="L27" i="4" l="1"/>
  <c r="L47" i="4"/>
  <c r="N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9" authorId="0" shapeId="0" xr:uid="{00000000-0006-0000-0000-000001000000}">
      <text>
        <r>
          <rPr>
            <sz val="10"/>
            <rFont val="Arial"/>
            <family val="2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9" authorId="0" shapeId="0" xr:uid="{00000000-0006-0000-0200-000001000000}">
      <text>
        <r>
          <rPr>
            <sz val="10"/>
            <rFont val="Arial"/>
            <family val="2"/>
          </rPr>
          <t xml:space="preserve"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
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<sst xmlns="http://schemas.openxmlformats.org/spreadsheetml/2006/main" count="3158" uniqueCount="610">
  <si>
    <t>Дата оновлення:</t>
  </si>
  <si>
    <t>Виконавець</t>
  </si>
  <si>
    <t>Бавмкетнер М.Р.</t>
  </si>
  <si>
    <t>тел.</t>
  </si>
  <si>
    <t>032-259-11-01</t>
  </si>
  <si>
    <t>Електронна пошта</t>
  </si>
  <si>
    <t>office.lv@grmu.com.ua</t>
  </si>
  <si>
    <t>Реєстр надання послуг та письмових звернень споживачів</t>
  </si>
  <si>
    <t>Львівська філія ТОВ ГРМУ</t>
  </si>
  <si>
    <t>за</t>
  </si>
  <si>
    <t>3 квартал</t>
  </si>
  <si>
    <t>року</t>
  </si>
  <si>
    <t>x</t>
  </si>
  <si>
    <t>(назва ліцензіата)</t>
  </si>
  <si>
    <t>(квартал)</t>
  </si>
  <si>
    <t>№ з/п</t>
  </si>
  <si>
    <t>Код послуги</t>
  </si>
  <si>
    <t>Структурний підрозділ ліцензіата</t>
  </si>
  <si>
    <t>Код джерела інформації</t>
  </si>
  <si>
    <t>Інформація про споживача</t>
  </si>
  <si>
    <r>
      <rPr>
        <sz val="14"/>
        <rFont val="Times New Roman"/>
        <family val="1"/>
        <charset val="204"/>
      </rP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</si>
  <si>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 xml:space="preserve">Дата
початку надання послуги
дд.мм.рррр
</t>
  </si>
  <si>
    <t xml:space="preserve">Дата
завершення надання послуги 
дд.мм.рррр
</t>
  </si>
  <si>
    <r>
      <rPr>
        <sz val="14"/>
        <rFont val="Times New Roman"/>
        <family val="1"/>
        <charset val="204"/>
      </rP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 xml:space="preserve">(для послуг S1.8, S1.9)
</t>
    </r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</si>
  <si>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</si>
  <si>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</si>
  <si>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r>
      <rPr>
        <sz val="14"/>
        <rFont val="Times New Roman"/>
        <family val="1"/>
        <charset val="204"/>
      </rP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</si>
  <si>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Примітки</t>
  </si>
  <si>
    <t>Виявлені помилки</t>
  </si>
  <si>
    <t>прізвище, ім’я, по батькові (найменування)</t>
  </si>
  <si>
    <t>Адреса</t>
  </si>
  <si>
    <t>інша інформація</t>
  </si>
  <si>
    <t>тип споживача (побутовий/
непобутовий)</t>
  </si>
  <si>
    <t>кал. днів</t>
  </si>
  <si>
    <t>роб. днів</t>
  </si>
  <si>
    <t>Num</t>
  </si>
  <si>
    <t>Skod</t>
  </si>
  <si>
    <t>Div</t>
  </si>
  <si>
    <t>Source</t>
  </si>
  <si>
    <t>CName</t>
  </si>
  <si>
    <t>Adr</t>
  </si>
  <si>
    <t>Other</t>
  </si>
  <si>
    <t>Type</t>
  </si>
  <si>
    <t>Top</t>
  </si>
  <si>
    <t>T1</t>
  </si>
  <si>
    <t>T2</t>
  </si>
  <si>
    <t>Tconn</t>
  </si>
  <si>
    <t>Zk</t>
  </si>
  <si>
    <t>Zr</t>
  </si>
  <si>
    <t>Dk</t>
  </si>
  <si>
    <t>Dr</t>
  </si>
  <si>
    <t>ReasZ</t>
  </si>
  <si>
    <t>Comm</t>
  </si>
  <si>
    <t>Error</t>
  </si>
  <si>
    <t>Zatr</t>
  </si>
  <si>
    <t>S1.4</t>
  </si>
  <si>
    <t>1</t>
  </si>
  <si>
    <t>побутовий</t>
  </si>
  <si>
    <t>07.09.2023</t>
  </si>
  <si>
    <t>12.09.2023</t>
  </si>
  <si>
    <t>2</t>
  </si>
  <si>
    <t>08.09.2023</t>
  </si>
  <si>
    <t>15.09.2023</t>
  </si>
  <si>
    <t>3</t>
  </si>
  <si>
    <t>непобутовий</t>
  </si>
  <si>
    <t>11.09.2023</t>
  </si>
  <si>
    <t>22.09.2023</t>
  </si>
  <si>
    <t>4</t>
  </si>
  <si>
    <t>13.09.2023</t>
  </si>
  <si>
    <t>5</t>
  </si>
  <si>
    <t>6</t>
  </si>
  <si>
    <t>18.09.2023</t>
  </si>
  <si>
    <t>7</t>
  </si>
  <si>
    <t>8</t>
  </si>
  <si>
    <t>14.09.2023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</si>
  <si>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</si>
  <si>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</si>
  <si>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</si>
  <si>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</si>
  <si>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</si>
  <si>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</si>
  <si>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</si>
  <si>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</si>
  <si>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</si>
  <si>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</si>
  <si>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</si>
  <si>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</si>
  <si>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</si>
  <si>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</si>
  <si>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</si>
  <si>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</si>
  <si>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</si>
  <si>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</si>
  <si>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</si>
  <si>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</si>
  <si>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</si>
  <si>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21.09.2023</t>
  </si>
  <si>
    <t>30</t>
  </si>
  <si>
    <t>31</t>
  </si>
  <si>
    <t>19.09.2023</t>
  </si>
  <si>
    <t>32</t>
  </si>
  <si>
    <t>20.09.2023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</si>
  <si>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</si>
  <si>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</si>
  <si>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</si>
  <si>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</si>
  <si>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</si>
  <si>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</si>
  <si>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</si>
  <si>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</si>
  <si>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</si>
  <si>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</si>
  <si>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</si>
  <si>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</si>
  <si>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</si>
  <si>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</si>
  <si>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</si>
  <si>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</si>
  <si>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</si>
  <si>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</si>
  <si>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</si>
  <si>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</si>
  <si>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</si>
  <si>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</si>
  <si>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</si>
  <si>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</si>
  <si>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</si>
  <si>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</si>
  <si>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</si>
  <si>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</si>
  <si>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</si>
  <si>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</si>
  <si>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</si>
  <si>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</si>
  <si>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</si>
  <si>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25.09.2023</t>
  </si>
  <si>
    <t>66</t>
  </si>
  <si>
    <t>27.09.2023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</si>
  <si>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</si>
  <si>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</si>
  <si>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</si>
  <si>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</si>
  <si>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</si>
  <si>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</si>
  <si>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</si>
  <si>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</si>
  <si>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</si>
  <si>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</si>
  <si>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</si>
  <si>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</si>
  <si>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</si>
  <si>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</si>
  <si>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</si>
  <si>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</si>
  <si>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</si>
  <si>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</si>
  <si>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</si>
  <si>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</si>
  <si>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</si>
  <si>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</si>
  <si>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28.09.2023</t>
  </si>
  <si>
    <t>89</t>
  </si>
  <si>
    <t>90</t>
  </si>
  <si>
    <t>29.09.2023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</si>
  <si>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</si>
  <si>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</si>
  <si>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</si>
  <si>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</si>
  <si>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</si>
  <si>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</si>
  <si>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</si>
  <si>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</si>
  <si>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</si>
  <si>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</si>
  <si>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</si>
  <si>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</si>
  <si>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</si>
  <si>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</si>
  <si>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</si>
  <si>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</si>
  <si>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</si>
  <si>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</si>
  <si>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</si>
  <si>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</si>
  <si>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</si>
  <si>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S6.2</t>
  </si>
  <si>
    <t>Група по обслуговуванню клієнтів</t>
  </si>
  <si>
    <t>З</t>
  </si>
  <si>
    <t>S6.1</t>
  </si>
  <si>
    <t>26.09.2023</t>
  </si>
  <si>
    <t>Відділ кадрів та підбору персоналу</t>
  </si>
  <si>
    <t>S6.3</t>
  </si>
  <si>
    <t>S3.2.2</t>
  </si>
  <si>
    <t>Служба експлуатації систем газопостачання</t>
  </si>
  <si>
    <t>S3.2.1</t>
  </si>
  <si>
    <t>Група з припинення та відновлення розподілу природного газу</t>
  </si>
  <si>
    <t>Управління експлуатації</t>
  </si>
  <si>
    <t>Аварійно-диспетчерська служба</t>
  </si>
  <si>
    <t>Буське відділення</t>
  </si>
  <si>
    <t>Відділ комерційного балансування</t>
  </si>
  <si>
    <t>oleg.kohanchik@ukr.net,  +380978476425</t>
  </si>
  <si>
    <t>06.09.2023</t>
  </si>
  <si>
    <t>05.09.2023</t>
  </si>
  <si>
    <t>04.09.2023</t>
  </si>
  <si>
    <t>S3.3.1</t>
  </si>
  <si>
    <t>Увімкніть макроси</t>
  </si>
  <si>
    <t>Реєстр надання компенсацій споживачам (замовникам)</t>
  </si>
  <si>
    <t>Інформація про споживача (замовника)</t>
  </si>
  <si>
    <r>
      <rPr>
        <sz val="14"/>
        <rFont val="Times New Roman"/>
        <family val="1"/>
        <charset val="204"/>
      </rPr>
      <t xml:space="preserve">Дата
 надання компенсації
</t>
    </r>
    <r>
      <rPr>
        <i/>
        <sz val="14"/>
        <rFont val="Times New Roman"/>
        <family val="1"/>
        <charset val="204"/>
      </rPr>
      <t xml:space="preserve">дд.мм.рррр
</t>
    </r>
  </si>
  <si>
    <r>
      <rPr>
        <sz val="14"/>
        <rFont val="Times New Roman"/>
        <family val="1"/>
        <charset val="204"/>
      </rP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 xml:space="preserve">дд.мм.рррр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</si>
  <si>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</si>
  <si>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</si>
  <si>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</si>
  <si>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Прізвище, ім’я, по батькові (найменування)</t>
  </si>
  <si>
    <t>Адреса об'єкта споживача</t>
  </si>
  <si>
    <t>Інша інформація</t>
  </si>
  <si>
    <t>Тип споживача (побутовий/
непобутовий)</t>
  </si>
  <si>
    <t xml:space="preserve"> </t>
  </si>
  <si>
    <t>Tcomp</t>
  </si>
  <si>
    <t>Tnon</t>
  </si>
  <si>
    <t>St</t>
  </si>
  <si>
    <t>Am</t>
  </si>
  <si>
    <t>Way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</si>
  <si>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</si>
  <si>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</si>
  <si>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</si>
  <si>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</si>
  <si>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</si>
  <si>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</si>
  <si>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ІІІ</t>
  </si>
  <si>
    <t>квартал</t>
  </si>
  <si>
    <t>2023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</si>
  <si>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</si>
  <si>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</si>
  <si>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</si>
  <si>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</si>
  <si>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</si>
  <si>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</si>
  <si>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</si>
  <si>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</si>
  <si>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https://grmu.com.ua/</t>
  </si>
  <si>
    <t>Код ЄДРПОУ:</t>
  </si>
  <si>
    <t>45204941</t>
  </si>
  <si>
    <t>Енергетичний ідентифікаційний код (EIC) учасника ринку:</t>
  </si>
  <si>
    <t>56X0100001207400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</si>
  <si>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</si>
  <si>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</si>
  <si>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</si>
  <si>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</si>
  <si>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</si>
  <si>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</si>
  <si>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</si>
  <si>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</si>
  <si>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</si>
  <si>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</si>
  <si>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</si>
  <si>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</si>
  <si>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</si>
  <si>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</si>
  <si>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</si>
  <si>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</si>
  <si>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</si>
  <si>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</si>
  <si>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</si>
  <si>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</si>
  <si>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</si>
  <si>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</si>
  <si>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</si>
  <si>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</si>
  <si>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</si>
  <si>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</si>
  <si>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</si>
  <si>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</si>
  <si>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</si>
  <si>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</si>
  <si>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</si>
  <si>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</si>
  <si>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</si>
  <si>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</si>
  <si>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</si>
  <si>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</si>
  <si>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</si>
  <si>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</si>
  <si>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</si>
  <si>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</si>
  <si>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</si>
  <si>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</si>
  <si>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</si>
  <si>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</si>
  <si>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</si>
  <si>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</si>
  <si>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</si>
  <si>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</si>
  <si>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</si>
  <si>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</si>
  <si>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</si>
  <si>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</si>
  <si>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</si>
  <si>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</si>
  <si>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</si>
  <si>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</si>
  <si>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</si>
  <si>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</si>
  <si>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</si>
  <si>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</si>
  <si>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</si>
  <si>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</si>
  <si>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</si>
  <si>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</si>
  <si>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</si>
  <si>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</si>
  <si>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</si>
  <si>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</si>
  <si>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</si>
  <si>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</si>
  <si>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</si>
  <si>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</si>
  <si>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</si>
  <si>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</si>
  <si>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</si>
  <si>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S3</t>
  </si>
  <si>
    <t>Припинення/відновлення газопостачання: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</si>
  <si>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</si>
  <si>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</si>
  <si>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</si>
  <si>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</si>
  <si>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</si>
  <si>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</si>
  <si>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</si>
  <si>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</si>
  <si>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2 роб. дні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</si>
  <si>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</si>
  <si>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</si>
  <si>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</si>
  <si>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</si>
  <si>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</si>
  <si>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</si>
  <si>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</si>
  <si>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</si>
  <si>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</si>
  <si>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</si>
  <si>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</si>
  <si>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</si>
  <si>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</si>
  <si>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</si>
  <si>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</si>
  <si>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</si>
  <si>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</si>
  <si>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</si>
  <si>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</si>
  <si>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</si>
  <si>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</si>
  <si>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</si>
  <si>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</si>
  <si>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</si>
  <si>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</si>
  <si>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</si>
  <si>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</si>
  <si>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</si>
  <si>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</si>
  <si>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</si>
  <si>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</si>
  <si>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</si>
  <si>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</si>
  <si>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</si>
  <si>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</si>
  <si>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</si>
  <si>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</si>
  <si>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</si>
  <si>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</si>
  <si>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</si>
  <si>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</si>
  <si>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</si>
  <si>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</si>
  <si>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</si>
  <si>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</si>
  <si>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</si>
  <si>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</si>
  <si>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</si>
  <si>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</si>
  <si>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</si>
  <si>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</si>
  <si>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</si>
  <si>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</si>
  <si>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</si>
  <si>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</si>
  <si>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</si>
  <si>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</si>
  <si>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</si>
  <si>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</si>
  <si>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</si>
  <si>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</si>
  <si>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</si>
  <si>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</si>
  <si>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</si>
  <si>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</si>
  <si>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</si>
  <si>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</si>
  <si>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</si>
  <si>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</si>
  <si>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</si>
  <si>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</si>
  <si>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</si>
  <si>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</si>
  <si>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</si>
  <si>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</si>
  <si>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</si>
  <si>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</si>
  <si>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</si>
  <si>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</si>
  <si>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</si>
  <si>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</si>
  <si>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</si>
  <si>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</si>
  <si>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</si>
  <si>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</si>
  <si>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</si>
  <si>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</si>
  <si>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</si>
  <si>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</si>
  <si>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</si>
  <si>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</si>
  <si>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</si>
  <si>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</si>
  <si>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</si>
  <si>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</si>
  <si>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</si>
  <si>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</si>
  <si>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</si>
  <si>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</si>
  <si>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</si>
  <si>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</si>
  <si>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</si>
  <si>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</si>
  <si>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</si>
  <si>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</si>
  <si>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</si>
  <si>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</si>
  <si>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</si>
  <si>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</si>
  <si>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</si>
  <si>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</si>
  <si>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</si>
  <si>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</si>
  <si>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</si>
  <si>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</si>
  <si>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</si>
  <si>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</si>
  <si>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</si>
  <si>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</si>
  <si>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</si>
  <si>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</si>
  <si>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</si>
  <si>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</si>
  <si>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</si>
  <si>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</si>
  <si>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</si>
  <si>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</si>
  <si>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</si>
  <si>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</si>
  <si>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</si>
  <si>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</si>
  <si>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</si>
  <si>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</si>
  <si>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</si>
  <si>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</si>
  <si>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</si>
  <si>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</si>
  <si>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</si>
  <si>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</si>
  <si>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</si>
  <si>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</si>
  <si>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</si>
  <si>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</si>
  <si>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</si>
  <si>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</si>
  <si>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</si>
  <si>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</si>
  <si>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</si>
  <si>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</si>
  <si>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</si>
  <si>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</si>
  <si>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</si>
  <si>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</si>
  <si>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</si>
  <si>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</si>
  <si>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</si>
  <si>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</si>
  <si>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</si>
  <si>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</si>
  <si>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</si>
  <si>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</si>
  <si>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</si>
  <si>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</si>
  <si>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</si>
  <si>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</si>
  <si>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</si>
  <si>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</si>
  <si>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</si>
  <si>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Козак О.М.</t>
  </si>
  <si>
    <t>(П. І. Б.)</t>
  </si>
  <si>
    <t>Телефон:</t>
  </si>
  <si>
    <t>Факс:</t>
  </si>
  <si>
    <t>Електронна пошта: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</si>
  <si>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</si>
  <si>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</si>
  <si>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r>
      <rPr>
        <sz val="10"/>
        <rFont val="Arial Cyr"/>
        <charset val="204"/>
      </rP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</si>
  <si>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</si>
  <si>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Додаткові вихідні дні</t>
  </si>
  <si>
    <t>Додаткові робочі дні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</si>
  <si>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</si>
  <si>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01.01.</t>
  </si>
  <si>
    <t>урахування в рахунку споживача за отримані послуги розподілу природного газу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</si>
  <si>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</si>
  <si>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08.03.</t>
  </si>
  <si>
    <t>у рахунок зменшення плати за приєднання</t>
  </si>
  <si>
    <t>надання замовнику вихідних даних (документів), які необхідні для проведення гідравлічного розрахунку</t>
  </si>
  <si>
    <t>01.05.</t>
  </si>
  <si>
    <t>перерахування коштів за банківськими реквізитами замовника</t>
  </si>
  <si>
    <t>надання проєкту договору на приєднання, проєкту технічних умов приєднання та відповідних рахунків щодо їх оплати</t>
  </si>
  <si>
    <t>08.05.</t>
  </si>
  <si>
    <t>1 квартал</t>
  </si>
  <si>
    <t>січень</t>
  </si>
  <si>
    <t>01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</si>
  <si>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</si>
  <si>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28.06.</t>
  </si>
  <si>
    <t>лютий</t>
  </si>
  <si>
    <t>02</t>
  </si>
  <si>
    <t>С</t>
  </si>
  <si>
    <t>Вс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</si>
  <si>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</si>
  <si>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15.07.</t>
  </si>
  <si>
    <t>березень</t>
  </si>
  <si>
    <t>03</t>
  </si>
  <si>
    <t>П</t>
  </si>
  <si>
    <t>ФМ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</si>
  <si>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</si>
  <si>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24.08.</t>
  </si>
  <si>
    <t>2 квартал</t>
  </si>
  <si>
    <t>квітень</t>
  </si>
  <si>
    <t>04</t>
  </si>
  <si>
    <t>Вл</t>
  </si>
  <si>
    <t>надання послуги з приєднання до газорозподільної системи</t>
  </si>
  <si>
    <t>01.10.</t>
  </si>
  <si>
    <t>травень</t>
  </si>
  <si>
    <t>05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</si>
  <si>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</si>
  <si>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25.12.</t>
  </si>
  <si>
    <t>Забезпечення підключення об’єкта замовника до ГРМ у міській місцевості</t>
  </si>
  <si>
    <t>червень</t>
  </si>
  <si>
    <t>06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</si>
  <si>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</si>
  <si>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>16.04.2023</t>
  </si>
  <si>
    <t>Забезпечення підключення об’єкта замовника до ГРМ у сільській місцевості</t>
  </si>
  <si>
    <t>липень</t>
  </si>
  <si>
    <t>07</t>
  </si>
  <si>
    <t xml:space="preserve">пуск газу в газові мережі внутрішнього газопостачання у міській місцевості </t>
  </si>
  <si>
    <t>05.05.2024</t>
  </si>
  <si>
    <t>Пуск газу в газові мережі внутрішнього газопостачання у міській місцевості</t>
  </si>
  <si>
    <t>серпень</t>
  </si>
  <si>
    <t>08</t>
  </si>
  <si>
    <t>пуск газу в газові мережі внутрішнього газопостачання у сільській місцевості</t>
  </si>
  <si>
    <t>20.04.2025</t>
  </si>
  <si>
    <t>Пуск газу в газові мережі внутрішнього газопостачання у сільській місцевості</t>
  </si>
  <si>
    <t>вересень</t>
  </si>
  <si>
    <t>09</t>
  </si>
  <si>
    <t>надання письмової форми договору розподілу природного газу, підписаного уповноваженою особою Оператора ГРМ</t>
  </si>
  <si>
    <t>12.04.2026</t>
  </si>
  <si>
    <t>4 квартал</t>
  </si>
  <si>
    <t>жовтень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</si>
  <si>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</si>
  <si>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02.05.2027</t>
  </si>
  <si>
    <t>листопад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</si>
  <si>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</si>
  <si>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16.04.2028</t>
  </si>
  <si>
    <t>грудень</t>
  </si>
  <si>
    <t>повернення суми переплати споживачу за послугу розподілу природного газу</t>
  </si>
  <si>
    <t>08.04.2029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</si>
  <si>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</si>
  <si>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04.06.2023</t>
  </si>
  <si>
    <t>відновлення газопостачання (розподілу природного газу) після усунення порушень   у міській місцевості</t>
  </si>
  <si>
    <t>24.06.2024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</si>
  <si>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</si>
  <si>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</si>
  <si>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>08.06.2025</t>
  </si>
  <si>
    <t>Відновлення газопостачання (розподілу природного газу)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</si>
  <si>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</si>
  <si>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31.05.2026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</si>
  <si>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</si>
  <si>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</si>
  <si>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20.06.2027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</si>
  <si>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</si>
  <si>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 xml:space="preserve">перевірка величини тиску та/або якісних показників газу у міській місцевості </t>
  </si>
  <si>
    <t>04.06.2028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</si>
  <si>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</si>
  <si>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</si>
  <si>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27.05.2029</t>
  </si>
  <si>
    <t>Перевірка величини тиску та/або якісних показників газу у сільській місцевості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</si>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</sst>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#,###"/>
    <numFmt numFmtId="166" formatCode="_-* #,##0.00_р_._-;\-* #,##0.00_р_._-;_-* \-??_р_._-;_-@_-"/>
  </numFmts>
  <fonts count="32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993300"/>
      <name val="Times New Roman"/>
      <family val="1"/>
      <charset val="204"/>
    </font>
    <font>
      <sz val="14"/>
      <color rgb="FFC0C0C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</font>
    <font>
      <b/>
      <sz val="36"/>
      <color rgb="FFFF0000"/>
      <name val="Arial Cyr"/>
      <charset val="204"/>
    </font>
    <font>
      <sz val="9"/>
      <color rgb="FF000000"/>
      <name val="Tahoma"/>
      <family val="2"/>
      <charset val="204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89013336588644"/>
        <bgColor rgb="FFF2F2F2"/>
      </patternFill>
    </fill>
    <fill>
      <patternFill patternType="solid">
        <fgColor theme="8" tint="0.79989013336588644"/>
        <bgColor rgb="FFEBF1DE"/>
      </patternFill>
    </fill>
    <fill>
      <patternFill patternType="solid">
        <fgColor theme="5" tint="0.39988402966399123"/>
        <bgColor rgb="FFFF99CC"/>
      </patternFill>
    </fill>
    <fill>
      <patternFill patternType="solid">
        <fgColor rgb="FFFFFF99"/>
        <bgColor rgb="FFEBF1DE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EBF1DE"/>
      </patternFill>
    </fill>
  </fills>
  <borders count="39">
    <border>
      <left/>
      <right/>
      <top/>
      <bottom/>
      <diagonal/>
    </border>
    <border>
      <left style="dotted">
        <color rgb="FF800000"/>
      </left>
      <right/>
      <top style="dotted">
        <color rgb="FF800000"/>
      </top>
      <bottom style="dotted">
        <color rgb="FF800000"/>
      </bottom>
      <diagonal/>
    </border>
    <border>
      <left/>
      <right style="dotted">
        <color rgb="FF800000"/>
      </right>
      <top style="dotted">
        <color rgb="FF800000"/>
      </top>
      <bottom style="dotted">
        <color rgb="FF8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6" fontId="31" fillId="0" borderId="0" applyBorder="0" applyProtection="0"/>
  </cellStyleXfs>
  <cellXfs count="21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Protection="1">
      <protection hidden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64" fontId="4" fillId="0" borderId="2" xfId="0" applyNumberFormat="1" applyFont="1" applyBorder="1" applyAlignment="1">
      <alignment horizontal="left" vertical="center" wrapText="1"/>
    </xf>
    <xf numFmtId="0" fontId="1" fillId="2" borderId="3" xfId="0" applyFont="1" applyFill="1" applyBorder="1" applyProtection="1">
      <protection locked="0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vertical="top"/>
      <protection hidden="1"/>
    </xf>
    <xf numFmtId="0" fontId="5" fillId="0" borderId="0" xfId="0" applyFont="1" applyProtection="1">
      <protection hidden="1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Protection="1">
      <protection hidden="1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6" xfId="0" applyFont="1" applyBorder="1" applyAlignment="1">
      <alignment horizontal="center" vertical="top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7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hidden="1"/>
    </xf>
    <xf numFmtId="165" fontId="1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20" xfId="0" applyFont="1" applyFill="1" applyBorder="1" applyAlignment="1" applyProtection="1">
      <alignment horizontal="center" vertical="center" wrapText="1"/>
      <protection hidden="1"/>
    </xf>
    <xf numFmtId="0" fontId="1" fillId="6" borderId="2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 hidden="1"/>
    </xf>
    <xf numFmtId="1" fontId="1" fillId="0" borderId="15" xfId="0" applyNumberFormat="1" applyFont="1" applyBorder="1" applyAlignment="1" applyProtection="1">
      <alignment horizontal="center" vertical="center"/>
      <protection locked="0" hidden="1"/>
    </xf>
    <xf numFmtId="1" fontId="1" fillId="0" borderId="15" xfId="0" applyNumberFormat="1" applyFont="1" applyBorder="1" applyAlignment="1" applyProtection="1">
      <alignment horizontal="center" vertical="center" wrapText="1"/>
      <protection locked="0"/>
    </xf>
    <xf numFmtId="165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164" fontId="1" fillId="0" borderId="0" xfId="0" applyNumberFormat="1" applyFont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vertical="center"/>
      <protection hidden="1"/>
    </xf>
    <xf numFmtId="164" fontId="1" fillId="0" borderId="15" xfId="0" applyNumberFormat="1" applyFont="1" applyBorder="1" applyAlignment="1" applyProtection="1">
      <alignment horizontal="center" vertical="center" wrapText="1"/>
      <protection locked="0"/>
    </xf>
    <xf numFmtId="2" fontId="1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0" xfId="0" applyNumberFormat="1" applyFont="1" applyProtection="1">
      <protection locked="0"/>
    </xf>
    <xf numFmtId="0" fontId="15" fillId="0" borderId="0" xfId="0" applyFont="1"/>
    <xf numFmtId="0" fontId="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7" borderId="0" xfId="0" applyFont="1" applyFill="1" applyAlignment="1">
      <alignment horizontal="right" vertical="center" wrapText="1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7" borderId="0" xfId="0" applyFont="1" applyFill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6" fillId="7" borderId="0" xfId="0" applyFont="1" applyFill="1" applyAlignment="1">
      <alignment horizontal="center" vertical="center" wrapText="1"/>
    </xf>
    <xf numFmtId="0" fontId="0" fillId="7" borderId="0" xfId="0" applyFill="1"/>
    <xf numFmtId="0" fontId="18" fillId="7" borderId="0" xfId="0" applyFont="1" applyFill="1" applyAlignment="1">
      <alignment horizontal="center" wrapText="1"/>
    </xf>
    <xf numFmtId="0" fontId="20" fillId="0" borderId="0" xfId="0" applyFont="1"/>
    <xf numFmtId="49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0" fontId="21" fillId="0" borderId="0" xfId="0" applyFont="1"/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0" fontId="17" fillId="7" borderId="27" xfId="0" applyFont="1" applyFill="1" applyBorder="1" applyAlignment="1">
      <alignment horizontal="center" vertical="center" wrapText="1"/>
    </xf>
    <xf numFmtId="0" fontId="17" fillId="7" borderId="27" xfId="0" applyFont="1" applyFill="1" applyBorder="1"/>
    <xf numFmtId="0" fontId="22" fillId="7" borderId="27" xfId="0" applyFont="1" applyFill="1" applyBorder="1"/>
    <xf numFmtId="0" fontId="22" fillId="7" borderId="28" xfId="0" applyFont="1" applyFill="1" applyBorder="1"/>
    <xf numFmtId="49" fontId="16" fillId="7" borderId="32" xfId="0" applyNumberFormat="1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vertical="top" wrapText="1"/>
    </xf>
    <xf numFmtId="0" fontId="0" fillId="7" borderId="33" xfId="0" applyFill="1" applyBorder="1"/>
    <xf numFmtId="0" fontId="7" fillId="3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4" fillId="0" borderId="0" xfId="0" applyFont="1" applyProtection="1">
      <protection locked="0"/>
    </xf>
    <xf numFmtId="0" fontId="8" fillId="3" borderId="15" xfId="0" applyFont="1" applyFill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1" fontId="8" fillId="5" borderId="15" xfId="0" applyNumberFormat="1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 wrapText="1"/>
    </xf>
    <xf numFmtId="165" fontId="8" fillId="5" borderId="15" xfId="0" applyNumberFormat="1" applyFont="1" applyFill="1" applyBorder="1" applyAlignment="1">
      <alignment horizontal="center" vertical="center" wrapText="1"/>
    </xf>
    <xf numFmtId="10" fontId="8" fillId="5" borderId="15" xfId="0" applyNumberFormat="1" applyFont="1" applyFill="1" applyBorder="1" applyAlignment="1" applyProtection="1">
      <alignment horizontal="center" vertical="center" wrapText="1"/>
      <protection hidden="1"/>
    </xf>
    <xf numFmtId="1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top" wrapText="1"/>
    </xf>
    <xf numFmtId="1" fontId="8" fillId="0" borderId="15" xfId="1" applyNumberFormat="1" applyFont="1" applyBorder="1" applyAlignment="1" applyProtection="1">
      <alignment horizontal="center" vertical="center"/>
    </xf>
    <xf numFmtId="166" fontId="8" fillId="0" borderId="15" xfId="1" applyFont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top"/>
    </xf>
    <xf numFmtId="1" fontId="8" fillId="0" borderId="15" xfId="0" applyNumberFormat="1" applyFont="1" applyBorder="1" applyAlignment="1">
      <alignment horizontal="center" vertical="top"/>
    </xf>
    <xf numFmtId="2" fontId="8" fillId="0" borderId="15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0" fillId="0" borderId="38" xfId="0" applyBorder="1"/>
    <xf numFmtId="0" fontId="8" fillId="0" borderId="38" xfId="0" applyFont="1" applyBorder="1" applyAlignment="1">
      <alignment horizontal="center" vertical="center"/>
    </xf>
    <xf numFmtId="0" fontId="25" fillId="0" borderId="38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5" fillId="0" borderId="0" xfId="0" applyFont="1"/>
    <xf numFmtId="0" fontId="8" fillId="3" borderId="15" xfId="0" applyFont="1" applyFill="1" applyBorder="1" applyAlignment="1">
      <alignment vertical="center" wrapText="1"/>
    </xf>
    <xf numFmtId="0" fontId="26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8" fillId="2" borderId="3" xfId="0" applyFont="1" applyFill="1" applyBorder="1" applyProtection="1">
      <protection locked="0"/>
    </xf>
    <xf numFmtId="0" fontId="6" fillId="0" borderId="3" xfId="0" applyFont="1" applyBorder="1"/>
    <xf numFmtId="0" fontId="6" fillId="0" borderId="3" xfId="0" applyFont="1" applyBorder="1" applyAlignment="1">
      <alignment horizontal="center" vertical="top"/>
    </xf>
    <xf numFmtId="0" fontId="27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/>
    <xf numFmtId="164" fontId="28" fillId="5" borderId="15" xfId="0" applyNumberFormat="1" applyFont="1" applyFill="1" applyBorder="1"/>
    <xf numFmtId="164" fontId="0" fillId="0" borderId="15" xfId="0" applyNumberFormat="1" applyBorder="1" applyProtection="1">
      <protection locked="0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49" fontId="29" fillId="0" borderId="0" xfId="0" applyNumberFormat="1" applyFont="1"/>
    <xf numFmtId="0" fontId="8" fillId="0" borderId="15" xfId="0" applyFont="1" applyBorder="1" applyAlignment="1">
      <alignment horizontal="justify" vertical="center" wrapText="1"/>
    </xf>
    <xf numFmtId="49" fontId="29" fillId="0" borderId="0" xfId="0" applyNumberFormat="1" applyFont="1" applyProtection="1">
      <protection locked="0"/>
    </xf>
    <xf numFmtId="49" fontId="0" fillId="0" borderId="0" xfId="0" applyNumberFormat="1"/>
    <xf numFmtId="0" fontId="0" fillId="0" borderId="15" xfId="0" applyBorder="1"/>
    <xf numFmtId="0" fontId="6" fillId="0" borderId="3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35" xfId="0" applyFont="1" applyBorder="1" applyAlignment="1">
      <alignment vertical="top" wrapText="1"/>
    </xf>
    <xf numFmtId="0" fontId="8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1" fillId="5" borderId="21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textRotation="90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 applyProtection="1">
      <alignment horizontal="center"/>
      <protection hidden="1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26" fillId="2" borderId="3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7" fillId="0" borderId="38" xfId="0" applyFont="1" applyBorder="1" applyAlignment="1">
      <alignment horizontal="center" vertical="top"/>
    </xf>
    <xf numFmtId="0" fontId="8" fillId="3" borderId="15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3" fillId="7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justify" vertical="top" wrapText="1"/>
    </xf>
    <xf numFmtId="0" fontId="8" fillId="3" borderId="15" xfId="0" applyFont="1" applyFill="1" applyBorder="1" applyAlignment="1">
      <alignment horizontal="justify" vertical="top" wrapText="1"/>
    </xf>
    <xf numFmtId="0" fontId="8" fillId="3" borderId="15" xfId="0" applyFont="1" applyFill="1" applyBorder="1" applyAlignment="1">
      <alignment vertical="top" wrapText="1"/>
    </xf>
    <xf numFmtId="0" fontId="8" fillId="3" borderId="35" xfId="0" applyFont="1" applyFill="1" applyBorder="1" applyAlignment="1">
      <alignment horizontal="justify" vertical="top" wrapText="1"/>
    </xf>
    <xf numFmtId="0" fontId="8" fillId="3" borderId="37" xfId="0" applyFont="1" applyFill="1" applyBorder="1" applyAlignment="1">
      <alignment horizontal="justify" vertical="top" wrapText="1"/>
    </xf>
    <xf numFmtId="0" fontId="8" fillId="3" borderId="35" xfId="0" applyFont="1" applyFill="1" applyBorder="1" applyAlignment="1">
      <alignment horizontal="left" vertical="center" wrapText="1"/>
    </xf>
    <xf numFmtId="0" fontId="17" fillId="7" borderId="29" xfId="0" applyFont="1" applyFill="1" applyBorder="1" applyAlignment="1">
      <alignment horizontal="left" vertical="center" wrapText="1"/>
    </xf>
    <xf numFmtId="49" fontId="8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34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49" fontId="17" fillId="7" borderId="26" xfId="0" applyNumberFormat="1" applyFont="1" applyFill="1" applyBorder="1" applyAlignment="1">
      <alignment horizontal="left" vertical="center" wrapText="1"/>
    </xf>
    <xf numFmtId="49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7" fillId="7" borderId="29" xfId="0" applyNumberFormat="1" applyFont="1" applyFill="1" applyBorder="1" applyAlignment="1">
      <alignment horizontal="left" vertical="center" wrapText="1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7" fillId="0" borderId="15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17" fillId="0" borderId="2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BEEF4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98</xdr:col>
      <xdr:colOff>257040</xdr:colOff>
      <xdr:row>0</xdr:row>
      <xdr:rowOff>0</xdr:rowOff>
    </xdr:from>
    <xdr:to>
      <xdr:col>99</xdr:col>
      <xdr:colOff>47520</xdr:colOff>
      <xdr:row>0</xdr:row>
      <xdr:rowOff>323640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800880" y="0"/>
          <a:ext cx="434880" cy="323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98</xdr:col>
      <xdr:colOff>409680</xdr:colOff>
      <xdr:row>0</xdr:row>
      <xdr:rowOff>0</xdr:rowOff>
    </xdr:from>
    <xdr:to>
      <xdr:col>99</xdr:col>
      <xdr:colOff>200160</xdr:colOff>
      <xdr:row>0</xdr:row>
      <xdr:rowOff>323640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428840" y="0"/>
          <a:ext cx="434880" cy="323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24</xdr:col>
      <xdr:colOff>228600</xdr:colOff>
      <xdr:row>0</xdr:row>
      <xdr:rowOff>237960</xdr:rowOff>
    </xdr:from>
    <xdr:to>
      <xdr:col>24</xdr:col>
      <xdr:colOff>600120</xdr:colOff>
      <xdr:row>1</xdr:row>
      <xdr:rowOff>161640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308880" y="237960"/>
          <a:ext cx="371520" cy="323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19</xdr:col>
      <xdr:colOff>19080</xdr:colOff>
      <xdr:row>1</xdr:row>
      <xdr:rowOff>38160</xdr:rowOff>
    </xdr:from>
    <xdr:to>
      <xdr:col>19</xdr:col>
      <xdr:colOff>399960</xdr:colOff>
      <xdr:row>1</xdr:row>
      <xdr:rowOff>352440</xdr:rowOff>
    </xdr:to>
    <xdr:pic>
      <xdr:nvPicPr>
        <xdr:cNvPr id="3" name="Image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736960" y="438120"/>
          <a:ext cx="380880" cy="314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41"/>
  <sheetViews>
    <sheetView showGridLines="0" view="pageBreakPreview" topLeftCell="C1" zoomScale="71" zoomScaleNormal="55" zoomScaleSheetLayoutView="71" workbookViewId="0">
      <selection activeCell="G15" sqref="G15:H340"/>
    </sheetView>
  </sheetViews>
  <sheetFormatPr defaultColWidth="9.140625" defaultRowHeight="18.75"/>
  <cols>
    <col min="1" max="2" width="9.140625" style="3" hidden="1"/>
    <col min="3" max="3" width="8.85546875" style="3" customWidth="1"/>
    <col min="4" max="4" width="9.42578125" style="3" customWidth="1"/>
    <col min="5" max="5" width="29.28515625" style="3" customWidth="1"/>
    <col min="6" max="6" width="11.28515625" style="3" customWidth="1"/>
    <col min="7" max="7" width="39" style="3" customWidth="1"/>
    <col min="8" max="8" width="43.28515625" style="3" customWidth="1"/>
    <col min="9" max="9" width="26.7109375" style="3" customWidth="1"/>
    <col min="10" max="10" width="16" style="3" customWidth="1"/>
    <col min="11" max="11" width="18.140625" style="3" customWidth="1"/>
    <col min="12" max="12" width="19.7109375" style="4" customWidth="1"/>
    <col min="13" max="14" width="20.7109375" style="4" customWidth="1"/>
    <col min="15" max="15" width="12.85546875" style="4" customWidth="1"/>
    <col min="16" max="16" width="12.7109375" style="3" customWidth="1"/>
    <col min="17" max="17" width="13" style="3" customWidth="1"/>
    <col min="18" max="18" width="13.5703125" style="3" customWidth="1"/>
    <col min="19" max="19" width="24.5703125" style="3" customWidth="1"/>
    <col min="20" max="20" width="22.5703125" style="3" customWidth="1"/>
    <col min="21" max="21" width="19.28515625" style="3" customWidth="1"/>
    <col min="22" max="22" width="5.85546875" style="3" customWidth="1"/>
    <col min="23" max="23" width="15.28515625" style="3" customWidth="1"/>
    <col min="24" max="24" width="31.42578125" style="3" customWidth="1"/>
    <col min="25" max="25" width="22.7109375" style="3" customWidth="1"/>
    <col min="26" max="26" width="19.5703125" style="3" customWidth="1"/>
    <col min="27" max="27" width="23.28515625" style="3" customWidth="1"/>
    <col min="28" max="28" width="6" style="3" customWidth="1"/>
    <col min="29" max="29" width="9.140625" style="3"/>
    <col min="30" max="40" width="9.140625" style="3" hidden="1"/>
    <col min="41" max="41" width="21" style="3" hidden="1" customWidth="1"/>
    <col min="42" max="59" width="9.140625" style="3" hidden="1"/>
    <col min="60" max="60" width="23.5703125" style="3" hidden="1" customWidth="1"/>
    <col min="61" max="79" width="9.140625" style="3" hidden="1"/>
    <col min="80" max="16384" width="9.140625" style="3"/>
  </cols>
  <sheetData>
    <row r="1" spans="3:60" s="5" customFormat="1" ht="67.5" customHeight="1">
      <c r="C1" s="6"/>
      <c r="D1" s="6"/>
      <c r="E1" s="6"/>
      <c r="F1" s="6"/>
      <c r="G1" s="6"/>
      <c r="H1" s="7"/>
      <c r="I1" s="6"/>
      <c r="J1" s="6"/>
      <c r="K1" s="6"/>
      <c r="L1" s="8"/>
      <c r="M1" s="8"/>
      <c r="N1" s="8"/>
      <c r="O1" s="8"/>
      <c r="P1" s="172"/>
      <c r="Q1" s="172"/>
      <c r="R1" s="172"/>
      <c r="S1" s="173" t="s">
        <v>0</v>
      </c>
      <c r="T1" s="173"/>
      <c r="U1" s="9">
        <v>45188</v>
      </c>
      <c r="X1" s="6"/>
      <c r="Y1" s="6"/>
      <c r="Z1" s="6"/>
      <c r="AA1" s="6"/>
      <c r="AB1" s="6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3:60" s="5" customFormat="1">
      <c r="C2" s="6"/>
      <c r="D2" s="6"/>
      <c r="E2" s="6"/>
      <c r="F2" s="174" t="s">
        <v>1</v>
      </c>
      <c r="G2" s="174"/>
      <c r="H2" s="10" t="s">
        <v>2</v>
      </c>
      <c r="I2" s="6"/>
      <c r="J2" s="8"/>
      <c r="K2" s="11" t="s">
        <v>3</v>
      </c>
      <c r="L2" s="10" t="s">
        <v>4</v>
      </c>
      <c r="O2" s="174" t="s">
        <v>5</v>
      </c>
      <c r="P2" s="174"/>
      <c r="Q2" s="175" t="s">
        <v>6</v>
      </c>
      <c r="R2" s="175"/>
      <c r="T2" s="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Y2" s="6"/>
      <c r="AZ2" s="6"/>
      <c r="BA2" s="6"/>
      <c r="BB2" s="6"/>
    </row>
    <row r="3" spans="3:60" s="5" customFormat="1">
      <c r="C3" s="6"/>
      <c r="D3" s="6"/>
      <c r="E3" s="6"/>
      <c r="F3" s="6"/>
      <c r="G3" s="6"/>
      <c r="H3" s="6"/>
      <c r="I3" s="6"/>
      <c r="J3" s="8"/>
      <c r="O3" s="6"/>
      <c r="P3" s="6"/>
      <c r="Q3" s="6"/>
      <c r="R3" s="6"/>
      <c r="S3" s="6"/>
      <c r="T3" s="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Y3" s="6"/>
      <c r="BA3" s="6"/>
      <c r="BB3" s="6"/>
    </row>
    <row r="4" spans="3:60" s="5" customFormat="1" ht="21.75" hidden="1" customHeight="1">
      <c r="C4" s="6"/>
      <c r="D4" s="6"/>
      <c r="E4" s="6"/>
      <c r="F4" s="11"/>
      <c r="G4" s="8"/>
      <c r="H4" s="8"/>
      <c r="I4" s="8"/>
      <c r="J4" s="8"/>
      <c r="K4" s="8"/>
      <c r="L4" s="8"/>
      <c r="M4" s="6"/>
      <c r="N4" s="6"/>
      <c r="O4" s="6"/>
      <c r="P4" s="6"/>
      <c r="Q4" s="6"/>
    </row>
    <row r="5" spans="3:60" s="5" customFormat="1" ht="26.25" hidden="1" customHeight="1">
      <c r="C5" s="6"/>
      <c r="D5" s="6"/>
      <c r="E5" s="6"/>
      <c r="F5" s="12"/>
      <c r="G5" s="8"/>
      <c r="H5" s="8"/>
      <c r="I5" s="13"/>
      <c r="J5" s="6"/>
      <c r="K5" s="6"/>
      <c r="L5" s="6"/>
      <c r="M5" s="6"/>
      <c r="N5" s="6"/>
      <c r="O5" s="6"/>
      <c r="P5" s="6"/>
      <c r="Q5" s="6"/>
    </row>
    <row r="6" spans="3:60" s="5" customFormat="1" hidden="1">
      <c r="C6" s="6"/>
      <c r="D6" s="6"/>
      <c r="E6" s="6"/>
      <c r="F6" s="6"/>
      <c r="G6" s="6"/>
      <c r="H6" s="6"/>
      <c r="I6" s="6"/>
      <c r="J6" s="13"/>
      <c r="K6" s="13"/>
      <c r="L6" s="8"/>
      <c r="M6" s="8"/>
      <c r="N6" s="8"/>
      <c r="O6" s="8"/>
      <c r="P6" s="13"/>
      <c r="Q6" s="6"/>
    </row>
    <row r="7" spans="3:60" s="5" customFormat="1">
      <c r="C7" s="167" t="s">
        <v>7</v>
      </c>
      <c r="D7" s="167"/>
      <c r="E7" s="167"/>
      <c r="F7" s="167"/>
      <c r="G7" s="167"/>
      <c r="H7" s="167"/>
      <c r="I7" s="168"/>
      <c r="J7" s="168"/>
      <c r="K7" s="1"/>
      <c r="L7" s="169" t="s">
        <v>8</v>
      </c>
      <c r="M7" s="169"/>
      <c r="N7" s="1"/>
      <c r="O7" s="8"/>
      <c r="R7" s="11" t="s">
        <v>9</v>
      </c>
      <c r="S7" s="14" t="s">
        <v>10</v>
      </c>
      <c r="T7" s="15">
        <v>2023</v>
      </c>
      <c r="U7" s="6" t="s">
        <v>11</v>
      </c>
      <c r="Z7" s="6"/>
      <c r="AA7" s="6"/>
      <c r="AB7" s="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H7" s="16" t="s">
        <v>12</v>
      </c>
    </row>
    <row r="8" spans="3:60" s="5" customFormat="1" ht="18.75" customHeight="1">
      <c r="C8" s="6"/>
      <c r="D8" s="6"/>
      <c r="E8" s="6"/>
      <c r="F8" s="8"/>
      <c r="G8" s="8"/>
      <c r="H8" s="8"/>
      <c r="I8" s="170"/>
      <c r="J8" s="170"/>
      <c r="K8" s="17"/>
      <c r="L8" s="171" t="s">
        <v>13</v>
      </c>
      <c r="M8" s="171"/>
      <c r="N8" s="18"/>
      <c r="O8" s="8"/>
      <c r="R8" s="19"/>
      <c r="S8" s="20" t="s">
        <v>14</v>
      </c>
      <c r="T8" s="6"/>
      <c r="U8" s="21"/>
      <c r="W8" s="6"/>
      <c r="X8" s="6"/>
      <c r="Y8" s="6"/>
      <c r="Z8" s="6"/>
      <c r="AA8" s="6"/>
      <c r="AB8" s="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3:60" s="5" customFormat="1" ht="63" customHeight="1">
      <c r="C9" s="164" t="s">
        <v>15</v>
      </c>
      <c r="D9" s="165" t="s">
        <v>16</v>
      </c>
      <c r="E9" s="165" t="s">
        <v>17</v>
      </c>
      <c r="F9" s="165" t="s">
        <v>18</v>
      </c>
      <c r="G9" s="166" t="s">
        <v>19</v>
      </c>
      <c r="H9" s="166"/>
      <c r="I9" s="166"/>
      <c r="J9" s="166"/>
      <c r="K9" s="163" t="s">
        <v>20</v>
      </c>
      <c r="L9" s="159" t="s">
        <v>21</v>
      </c>
      <c r="M9" s="159" t="s">
        <v>22</v>
      </c>
      <c r="N9" s="159" t="s">
        <v>23</v>
      </c>
      <c r="O9" s="159" t="s">
        <v>24</v>
      </c>
      <c r="P9" s="159"/>
      <c r="Q9" s="159" t="s">
        <v>25</v>
      </c>
      <c r="R9" s="159"/>
      <c r="S9" s="159" t="s">
        <v>26</v>
      </c>
      <c r="T9" s="160" t="s">
        <v>27</v>
      </c>
      <c r="U9" s="161" t="s">
        <v>28</v>
      </c>
      <c r="Y9" s="22"/>
      <c r="Z9" s="22"/>
      <c r="AA9" s="2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3:60" s="5" customFormat="1" ht="27" customHeight="1">
      <c r="C10" s="164"/>
      <c r="D10" s="165"/>
      <c r="E10" s="165"/>
      <c r="F10" s="165"/>
      <c r="G10" s="166"/>
      <c r="H10" s="166"/>
      <c r="I10" s="166"/>
      <c r="J10" s="166"/>
      <c r="K10" s="163"/>
      <c r="L10" s="159"/>
      <c r="M10" s="159"/>
      <c r="N10" s="159"/>
      <c r="O10" s="159"/>
      <c r="P10" s="159"/>
      <c r="Q10" s="159"/>
      <c r="R10" s="159"/>
      <c r="S10" s="159"/>
      <c r="T10" s="160"/>
      <c r="U10" s="161"/>
      <c r="V10" s="162"/>
      <c r="W10" s="3"/>
      <c r="X10" s="22"/>
      <c r="Y10" s="22"/>
      <c r="Z10" s="22"/>
      <c r="AA10" s="22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3:60" s="5" customFormat="1" ht="190.5" customHeight="1">
      <c r="C11" s="164"/>
      <c r="D11" s="165"/>
      <c r="E11" s="165"/>
      <c r="F11" s="165"/>
      <c r="G11" s="24" t="s">
        <v>29</v>
      </c>
      <c r="H11" s="25" t="s">
        <v>30</v>
      </c>
      <c r="I11" s="25" t="s">
        <v>31</v>
      </c>
      <c r="J11" s="25" t="s">
        <v>32</v>
      </c>
      <c r="K11" s="163"/>
      <c r="L11" s="159"/>
      <c r="M11" s="159"/>
      <c r="N11" s="159"/>
      <c r="O11" s="25" t="s">
        <v>33</v>
      </c>
      <c r="P11" s="25" t="s">
        <v>34</v>
      </c>
      <c r="Q11" s="25" t="s">
        <v>33</v>
      </c>
      <c r="R11" s="25" t="s">
        <v>34</v>
      </c>
      <c r="S11" s="159"/>
      <c r="T11" s="160"/>
      <c r="U11" s="161"/>
      <c r="V11" s="162"/>
      <c r="W11" s="3"/>
      <c r="X11" s="22"/>
      <c r="Y11" s="22"/>
      <c r="Z11" s="22"/>
      <c r="AA11" s="2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3:60" s="5" customFormat="1">
      <c r="C12" s="26">
        <v>1</v>
      </c>
      <c r="D12" s="25">
        <v>2</v>
      </c>
      <c r="E12" s="27">
        <v>3</v>
      </c>
      <c r="F12" s="27">
        <v>4</v>
      </c>
      <c r="G12" s="28">
        <v>5</v>
      </c>
      <c r="H12" s="25">
        <v>6</v>
      </c>
      <c r="I12" s="25">
        <v>7</v>
      </c>
      <c r="J12" s="29">
        <v>8</v>
      </c>
      <c r="K12" s="28">
        <v>9</v>
      </c>
      <c r="L12" s="25">
        <v>10</v>
      </c>
      <c r="M12" s="25">
        <v>11</v>
      </c>
      <c r="N12" s="25">
        <v>12</v>
      </c>
      <c r="O12" s="25">
        <v>13</v>
      </c>
      <c r="P12" s="25">
        <v>14</v>
      </c>
      <c r="Q12" s="25">
        <v>15</v>
      </c>
      <c r="R12" s="25">
        <v>16</v>
      </c>
      <c r="S12" s="25">
        <v>17</v>
      </c>
      <c r="T12" s="30">
        <v>18</v>
      </c>
      <c r="U12" s="161"/>
      <c r="V12" s="23"/>
      <c r="W12" s="3"/>
      <c r="X12" s="3"/>
      <c r="Y12" s="31"/>
      <c r="Z12" s="31"/>
      <c r="AA12" s="31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3:60" s="5" customFormat="1" ht="17.25" customHeight="1">
      <c r="C13" s="158" t="str">
        <f>"Всього: "&amp;COUNTA($D$15:$D$65536)&amp;" послуг (звернень)"</f>
        <v>Всього: 326 послуг (звернень)</v>
      </c>
      <c r="D13" s="158"/>
      <c r="E13" s="158"/>
      <c r="F13" s="158"/>
      <c r="G13" s="158"/>
      <c r="H13" s="158"/>
      <c r="I13" s="158"/>
      <c r="J13" s="158"/>
      <c r="K13" s="32"/>
      <c r="L13" s="32"/>
      <c r="M13" s="32"/>
      <c r="N13" s="32"/>
      <c r="O13" s="33">
        <f>SUM($O$15:$O$65536)</f>
        <v>0</v>
      </c>
      <c r="P13" s="33">
        <f>SUM($P$15:$P$65536)</f>
        <v>0</v>
      </c>
      <c r="Q13" s="33">
        <f>SUM($Q$15:$Q$65536)</f>
        <v>402</v>
      </c>
      <c r="R13" s="33">
        <f>SUM($R$15:$R$65536)</f>
        <v>683</v>
      </c>
      <c r="S13" s="32"/>
      <c r="T13" s="34"/>
      <c r="U13" s="35"/>
      <c r="V13" s="23"/>
      <c r="W13" s="3"/>
      <c r="X13" s="36"/>
      <c r="Y13" s="36"/>
      <c r="Z13" s="36"/>
      <c r="AA13" s="36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3:60" s="5" customFormat="1" ht="18.75" hidden="1" customHeight="1">
      <c r="C14" s="5" t="s">
        <v>35</v>
      </c>
      <c r="D14" s="5" t="s">
        <v>36</v>
      </c>
      <c r="E14" s="5" t="s">
        <v>37</v>
      </c>
      <c r="F14" s="5" t="s">
        <v>38</v>
      </c>
      <c r="G14" s="5" t="s">
        <v>39</v>
      </c>
      <c r="H14" s="5" t="s">
        <v>40</v>
      </c>
      <c r="I14" s="5" t="s">
        <v>41</v>
      </c>
      <c r="J14" s="5" t="s">
        <v>42</v>
      </c>
      <c r="K14" s="5" t="s">
        <v>43</v>
      </c>
      <c r="L14" s="5" t="s">
        <v>44</v>
      </c>
      <c r="M14" s="5" t="s">
        <v>45</v>
      </c>
      <c r="N14" s="5" t="s">
        <v>46</v>
      </c>
      <c r="O14" s="5" t="s">
        <v>47</v>
      </c>
      <c r="P14" s="5" t="s">
        <v>48</v>
      </c>
      <c r="Q14" s="5" t="s">
        <v>49</v>
      </c>
      <c r="R14" s="5" t="s">
        <v>50</v>
      </c>
      <c r="S14" s="5" t="s">
        <v>51</v>
      </c>
      <c r="T14" s="5" t="s">
        <v>52</v>
      </c>
      <c r="U14" s="5" t="s">
        <v>53</v>
      </c>
      <c r="V14" s="23" t="s">
        <v>54</v>
      </c>
      <c r="W14" s="3"/>
      <c r="X14" s="36"/>
      <c r="Y14" s="36"/>
      <c r="Z14" s="36"/>
      <c r="AA14" s="36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3:60" ht="37.5">
      <c r="C15" s="37">
        <v>1</v>
      </c>
      <c r="D15" s="38" t="s">
        <v>55</v>
      </c>
      <c r="E15" s="38" t="s">
        <v>8</v>
      </c>
      <c r="F15" s="39" t="s">
        <v>56</v>
      </c>
      <c r="G15" s="39" t="s">
        <v>609</v>
      </c>
      <c r="H15" s="39" t="s">
        <v>609</v>
      </c>
      <c r="I15" s="39"/>
      <c r="J15" s="39" t="s">
        <v>57</v>
      </c>
      <c r="K15" s="38"/>
      <c r="L15" s="40" t="s">
        <v>58</v>
      </c>
      <c r="M15" s="40" t="s">
        <v>59</v>
      </c>
      <c r="N15" s="40"/>
      <c r="O15" s="41"/>
      <c r="P15" s="42"/>
      <c r="Q15" s="43"/>
      <c r="R15" s="43">
        <v>3</v>
      </c>
      <c r="S15" s="38"/>
      <c r="T15" s="44"/>
      <c r="U15" s="45"/>
    </row>
    <row r="16" spans="3:60" ht="37.5">
      <c r="C16" s="37">
        <v>2</v>
      </c>
      <c r="D16" s="38" t="s">
        <v>55</v>
      </c>
      <c r="E16" s="38" t="s">
        <v>8</v>
      </c>
      <c r="F16" s="39" t="s">
        <v>60</v>
      </c>
      <c r="G16" s="39" t="s">
        <v>609</v>
      </c>
      <c r="H16" s="39" t="s">
        <v>609</v>
      </c>
      <c r="I16" s="39"/>
      <c r="J16" s="39" t="s">
        <v>57</v>
      </c>
      <c r="K16" s="38"/>
      <c r="L16" s="40" t="s">
        <v>61</v>
      </c>
      <c r="M16" s="40" t="s">
        <v>62</v>
      </c>
      <c r="N16" s="40"/>
      <c r="O16" s="41"/>
      <c r="P16" s="42"/>
      <c r="Q16" s="43"/>
      <c r="R16" s="43">
        <v>5</v>
      </c>
      <c r="S16" s="38"/>
      <c r="T16" s="44"/>
      <c r="U16" s="45"/>
    </row>
    <row r="17" spans="3:21" ht="37.5">
      <c r="C17" s="37">
        <v>3</v>
      </c>
      <c r="D17" s="38" t="s">
        <v>55</v>
      </c>
      <c r="E17" s="38" t="s">
        <v>8</v>
      </c>
      <c r="F17" s="39" t="s">
        <v>63</v>
      </c>
      <c r="G17" s="39" t="s">
        <v>609</v>
      </c>
      <c r="H17" s="39" t="s">
        <v>609</v>
      </c>
      <c r="I17" s="39"/>
      <c r="J17" s="39" t="s">
        <v>64</v>
      </c>
      <c r="K17" s="38"/>
      <c r="L17" s="40" t="s">
        <v>65</v>
      </c>
      <c r="M17" s="40" t="s">
        <v>66</v>
      </c>
      <c r="N17" s="40"/>
      <c r="O17" s="41"/>
      <c r="P17" s="42"/>
      <c r="Q17" s="43"/>
      <c r="R17" s="43">
        <v>9</v>
      </c>
      <c r="S17" s="38"/>
      <c r="T17" s="44"/>
      <c r="U17" s="45"/>
    </row>
    <row r="18" spans="3:21" ht="37.5">
      <c r="C18" s="37">
        <v>4</v>
      </c>
      <c r="D18" s="38" t="s">
        <v>55</v>
      </c>
      <c r="E18" s="38" t="s">
        <v>8</v>
      </c>
      <c r="F18" s="39" t="s">
        <v>67</v>
      </c>
      <c r="G18" s="39" t="s">
        <v>609</v>
      </c>
      <c r="H18" s="39" t="s">
        <v>609</v>
      </c>
      <c r="I18" s="39"/>
      <c r="J18" s="39" t="s">
        <v>57</v>
      </c>
      <c r="K18" s="38"/>
      <c r="L18" s="40" t="s">
        <v>65</v>
      </c>
      <c r="M18" s="40" t="s">
        <v>68</v>
      </c>
      <c r="N18" s="40"/>
      <c r="O18" s="41"/>
      <c r="P18" s="42"/>
      <c r="Q18" s="43"/>
      <c r="R18" s="43">
        <v>2</v>
      </c>
      <c r="S18" s="38"/>
      <c r="T18" s="44"/>
      <c r="U18" s="45"/>
    </row>
    <row r="19" spans="3:21" ht="37.5">
      <c r="C19" s="37">
        <v>5</v>
      </c>
      <c r="D19" s="38" t="s">
        <v>55</v>
      </c>
      <c r="E19" s="38" t="s">
        <v>8</v>
      </c>
      <c r="F19" s="39" t="s">
        <v>69</v>
      </c>
      <c r="G19" s="39" t="s">
        <v>609</v>
      </c>
      <c r="H19" s="39" t="s">
        <v>609</v>
      </c>
      <c r="I19" s="39"/>
      <c r="J19" s="39" t="s">
        <v>57</v>
      </c>
      <c r="K19" s="38"/>
      <c r="L19" s="40" t="s">
        <v>65</v>
      </c>
      <c r="M19" s="40" t="s">
        <v>68</v>
      </c>
      <c r="N19" s="40"/>
      <c r="O19" s="41"/>
      <c r="P19" s="42"/>
      <c r="Q19" s="43"/>
      <c r="R19" s="43">
        <v>2</v>
      </c>
      <c r="S19" s="38"/>
      <c r="T19" s="44"/>
      <c r="U19" s="45"/>
    </row>
    <row r="20" spans="3:21" ht="37.5">
      <c r="C20" s="37">
        <v>6</v>
      </c>
      <c r="D20" s="38" t="s">
        <v>55</v>
      </c>
      <c r="E20" s="38" t="s">
        <v>8</v>
      </c>
      <c r="F20" s="39" t="s">
        <v>70</v>
      </c>
      <c r="G20" s="39" t="s">
        <v>609</v>
      </c>
      <c r="H20" s="39" t="s">
        <v>609</v>
      </c>
      <c r="I20" s="39"/>
      <c r="J20" s="39" t="s">
        <v>57</v>
      </c>
      <c r="K20" s="38"/>
      <c r="L20" s="40" t="s">
        <v>65</v>
      </c>
      <c r="M20" s="40" t="s">
        <v>71</v>
      </c>
      <c r="N20" s="40"/>
      <c r="O20" s="41"/>
      <c r="P20" s="42"/>
      <c r="Q20" s="43"/>
      <c r="R20" s="43">
        <v>5</v>
      </c>
      <c r="S20" s="38"/>
      <c r="T20" s="44"/>
      <c r="U20" s="45"/>
    </row>
    <row r="21" spans="3:21" ht="37.5">
      <c r="C21" s="37">
        <v>7</v>
      </c>
      <c r="D21" s="38" t="s">
        <v>55</v>
      </c>
      <c r="E21" s="38" t="s">
        <v>8</v>
      </c>
      <c r="F21" s="39" t="s">
        <v>72</v>
      </c>
      <c r="G21" s="39" t="s">
        <v>609</v>
      </c>
      <c r="H21" s="39" t="s">
        <v>609</v>
      </c>
      <c r="I21" s="39"/>
      <c r="J21" s="39" t="s">
        <v>57</v>
      </c>
      <c r="K21" s="38"/>
      <c r="L21" s="40" t="s">
        <v>65</v>
      </c>
      <c r="M21" s="40" t="s">
        <v>71</v>
      </c>
      <c r="N21" s="40"/>
      <c r="O21" s="41"/>
      <c r="P21" s="42"/>
      <c r="Q21" s="43"/>
      <c r="R21" s="43">
        <v>5</v>
      </c>
      <c r="S21" s="38"/>
      <c r="T21" s="44"/>
      <c r="U21" s="45"/>
    </row>
    <row r="22" spans="3:21" ht="37.5">
      <c r="C22" s="37">
        <v>8</v>
      </c>
      <c r="D22" s="38" t="s">
        <v>55</v>
      </c>
      <c r="E22" s="38" t="s">
        <v>8</v>
      </c>
      <c r="F22" s="39" t="s">
        <v>73</v>
      </c>
      <c r="G22" s="39" t="s">
        <v>609</v>
      </c>
      <c r="H22" s="39" t="s">
        <v>609</v>
      </c>
      <c r="I22" s="39"/>
      <c r="J22" s="39" t="s">
        <v>57</v>
      </c>
      <c r="K22" s="38"/>
      <c r="L22" s="40" t="s">
        <v>65</v>
      </c>
      <c r="M22" s="40" t="s">
        <v>74</v>
      </c>
      <c r="N22" s="40"/>
      <c r="O22" s="41"/>
      <c r="P22" s="42"/>
      <c r="Q22" s="43"/>
      <c r="R22" s="43">
        <v>3</v>
      </c>
      <c r="S22" s="38"/>
      <c r="T22" s="44"/>
      <c r="U22" s="45"/>
    </row>
    <row r="23" spans="3:21" ht="37.5">
      <c r="C23" s="37">
        <v>9</v>
      </c>
      <c r="D23" s="38" t="s">
        <v>55</v>
      </c>
      <c r="E23" s="38" t="s">
        <v>8</v>
      </c>
      <c r="F23" s="39" t="s">
        <v>75</v>
      </c>
      <c r="G23" s="39" t="s">
        <v>609</v>
      </c>
      <c r="H23" s="39" t="s">
        <v>609</v>
      </c>
      <c r="I23" s="39"/>
      <c r="J23" s="39" t="s">
        <v>57</v>
      </c>
      <c r="K23" s="38"/>
      <c r="L23" s="40" t="s">
        <v>65</v>
      </c>
      <c r="M23" s="40" t="s">
        <v>74</v>
      </c>
      <c r="N23" s="40"/>
      <c r="O23" s="41"/>
      <c r="P23" s="42"/>
      <c r="Q23" s="43"/>
      <c r="R23" s="43">
        <v>3</v>
      </c>
      <c r="S23" s="38"/>
      <c r="T23" s="44"/>
      <c r="U23" s="45"/>
    </row>
    <row r="24" spans="3:21" ht="37.5">
      <c r="C24" s="37">
        <v>10</v>
      </c>
      <c r="D24" s="38" t="s">
        <v>55</v>
      </c>
      <c r="E24" s="38" t="s">
        <v>8</v>
      </c>
      <c r="F24" s="39" t="s">
        <v>76</v>
      </c>
      <c r="G24" s="39" t="s">
        <v>609</v>
      </c>
      <c r="H24" s="39" t="s">
        <v>609</v>
      </c>
      <c r="I24" s="39"/>
      <c r="J24" s="39" t="s">
        <v>57</v>
      </c>
      <c r="K24" s="38"/>
      <c r="L24" s="40" t="s">
        <v>65</v>
      </c>
      <c r="M24" s="40" t="s">
        <v>74</v>
      </c>
      <c r="N24" s="40"/>
      <c r="O24" s="41"/>
      <c r="P24" s="42"/>
      <c r="Q24" s="43"/>
      <c r="R24" s="43">
        <v>3</v>
      </c>
      <c r="S24" s="38"/>
      <c r="T24" s="44"/>
      <c r="U24" s="45"/>
    </row>
    <row r="25" spans="3:21" ht="37.5">
      <c r="C25" s="37">
        <v>11</v>
      </c>
      <c r="D25" s="38" t="s">
        <v>55</v>
      </c>
      <c r="E25" s="38" t="s">
        <v>8</v>
      </c>
      <c r="F25" s="39" t="s">
        <v>77</v>
      </c>
      <c r="G25" s="39" t="s">
        <v>609</v>
      </c>
      <c r="H25" s="39" t="s">
        <v>609</v>
      </c>
      <c r="I25" s="39"/>
      <c r="J25" s="39" t="s">
        <v>57</v>
      </c>
      <c r="K25" s="38"/>
      <c r="L25" s="40" t="s">
        <v>65</v>
      </c>
      <c r="M25" s="40" t="s">
        <v>71</v>
      </c>
      <c r="N25" s="40"/>
      <c r="O25" s="41"/>
      <c r="P25" s="42"/>
      <c r="Q25" s="43"/>
      <c r="R25" s="43">
        <v>5</v>
      </c>
      <c r="S25" s="38"/>
      <c r="T25" s="44"/>
      <c r="U25" s="45"/>
    </row>
    <row r="26" spans="3:21" ht="37.5">
      <c r="C26" s="37">
        <v>12</v>
      </c>
      <c r="D26" s="38" t="s">
        <v>55</v>
      </c>
      <c r="E26" s="38" t="s">
        <v>8</v>
      </c>
      <c r="F26" s="39" t="s">
        <v>78</v>
      </c>
      <c r="G26" s="39" t="s">
        <v>609</v>
      </c>
      <c r="H26" s="39" t="s">
        <v>609</v>
      </c>
      <c r="I26" s="39"/>
      <c r="J26" s="39" t="s">
        <v>57</v>
      </c>
      <c r="K26" s="38"/>
      <c r="L26" s="40" t="s">
        <v>65</v>
      </c>
      <c r="M26" s="40" t="s">
        <v>71</v>
      </c>
      <c r="N26" s="40"/>
      <c r="O26" s="41"/>
      <c r="P26" s="42"/>
      <c r="Q26" s="43"/>
      <c r="R26" s="43">
        <v>5</v>
      </c>
      <c r="S26" s="38"/>
      <c r="T26" s="44"/>
      <c r="U26" s="45"/>
    </row>
    <row r="27" spans="3:21" ht="37.5">
      <c r="C27" s="37">
        <v>13</v>
      </c>
      <c r="D27" s="38" t="s">
        <v>55</v>
      </c>
      <c r="E27" s="38" t="s">
        <v>8</v>
      </c>
      <c r="F27" s="39" t="s">
        <v>79</v>
      </c>
      <c r="G27" s="39" t="s">
        <v>609</v>
      </c>
      <c r="H27" s="39" t="s">
        <v>609</v>
      </c>
      <c r="I27" s="39"/>
      <c r="J27" s="39" t="s">
        <v>57</v>
      </c>
      <c r="K27" s="38"/>
      <c r="L27" s="40" t="s">
        <v>65</v>
      </c>
      <c r="M27" s="40" t="s">
        <v>62</v>
      </c>
      <c r="N27" s="40"/>
      <c r="O27" s="41"/>
      <c r="P27" s="42"/>
      <c r="Q27" s="43"/>
      <c r="R27" s="43">
        <v>4</v>
      </c>
      <c r="S27" s="38"/>
      <c r="T27" s="44"/>
      <c r="U27" s="45"/>
    </row>
    <row r="28" spans="3:21" ht="37.5">
      <c r="C28" s="37">
        <v>14</v>
      </c>
      <c r="D28" s="38" t="s">
        <v>55</v>
      </c>
      <c r="E28" s="38" t="s">
        <v>8</v>
      </c>
      <c r="F28" s="39" t="s">
        <v>80</v>
      </c>
      <c r="G28" s="39" t="s">
        <v>609</v>
      </c>
      <c r="H28" s="39" t="s">
        <v>609</v>
      </c>
      <c r="I28" s="39"/>
      <c r="J28" s="39" t="s">
        <v>64</v>
      </c>
      <c r="K28" s="38"/>
      <c r="L28" s="40" t="s">
        <v>59</v>
      </c>
      <c r="M28" s="40" t="s">
        <v>71</v>
      </c>
      <c r="N28" s="40"/>
      <c r="O28" s="41"/>
      <c r="P28" s="42"/>
      <c r="Q28" s="43"/>
      <c r="R28" s="43">
        <v>4</v>
      </c>
      <c r="S28" s="38"/>
      <c r="T28" s="44"/>
      <c r="U28" s="45"/>
    </row>
    <row r="29" spans="3:21" ht="37.5">
      <c r="C29" s="37">
        <v>15</v>
      </c>
      <c r="D29" s="38" t="s">
        <v>55</v>
      </c>
      <c r="E29" s="38" t="s">
        <v>8</v>
      </c>
      <c r="F29" s="39" t="s">
        <v>81</v>
      </c>
      <c r="G29" s="39" t="s">
        <v>609</v>
      </c>
      <c r="H29" s="39" t="s">
        <v>609</v>
      </c>
      <c r="I29" s="39"/>
      <c r="J29" s="39" t="s">
        <v>57</v>
      </c>
      <c r="K29" s="38"/>
      <c r="L29" s="40" t="s">
        <v>59</v>
      </c>
      <c r="M29" s="40" t="s">
        <v>71</v>
      </c>
      <c r="N29" s="40"/>
      <c r="O29" s="41"/>
      <c r="P29" s="42"/>
      <c r="Q29" s="43"/>
      <c r="R29" s="43">
        <v>4</v>
      </c>
      <c r="S29" s="38"/>
      <c r="T29" s="44"/>
      <c r="U29" s="45"/>
    </row>
    <row r="30" spans="3:21" ht="37.5">
      <c r="C30" s="37">
        <v>16</v>
      </c>
      <c r="D30" s="38" t="s">
        <v>55</v>
      </c>
      <c r="E30" s="38" t="s">
        <v>8</v>
      </c>
      <c r="F30" s="39" t="s">
        <v>82</v>
      </c>
      <c r="G30" s="39" t="s">
        <v>609</v>
      </c>
      <c r="H30" s="39" t="s">
        <v>609</v>
      </c>
      <c r="I30" s="39"/>
      <c r="J30" s="39" t="s">
        <v>57</v>
      </c>
      <c r="K30" s="38"/>
      <c r="L30" s="40" t="s">
        <v>59</v>
      </c>
      <c r="M30" s="40" t="s">
        <v>62</v>
      </c>
      <c r="N30" s="40"/>
      <c r="O30" s="41"/>
      <c r="P30" s="42"/>
      <c r="Q30" s="43"/>
      <c r="R30" s="43">
        <v>3</v>
      </c>
      <c r="S30" s="38"/>
      <c r="T30" s="44"/>
      <c r="U30" s="45"/>
    </row>
    <row r="31" spans="3:21" ht="37.5">
      <c r="C31" s="37">
        <v>17</v>
      </c>
      <c r="D31" s="38" t="s">
        <v>55</v>
      </c>
      <c r="E31" s="38" t="s">
        <v>8</v>
      </c>
      <c r="F31" s="39" t="s">
        <v>83</v>
      </c>
      <c r="G31" s="39" t="s">
        <v>609</v>
      </c>
      <c r="H31" s="39" t="s">
        <v>609</v>
      </c>
      <c r="I31" s="39"/>
      <c r="J31" s="39" t="s">
        <v>57</v>
      </c>
      <c r="K31" s="38"/>
      <c r="L31" s="40" t="s">
        <v>59</v>
      </c>
      <c r="M31" s="40" t="s">
        <v>66</v>
      </c>
      <c r="N31" s="40"/>
      <c r="O31" s="41"/>
      <c r="P31" s="42"/>
      <c r="Q31" s="43"/>
      <c r="R31" s="43">
        <v>8</v>
      </c>
      <c r="S31" s="38"/>
      <c r="T31" s="44"/>
      <c r="U31" s="45"/>
    </row>
    <row r="32" spans="3:21" ht="37.5">
      <c r="C32" s="37">
        <v>18</v>
      </c>
      <c r="D32" s="38" t="s">
        <v>55</v>
      </c>
      <c r="E32" s="38" t="s">
        <v>8</v>
      </c>
      <c r="F32" s="39" t="s">
        <v>84</v>
      </c>
      <c r="G32" s="39" t="s">
        <v>609</v>
      </c>
      <c r="H32" s="39" t="s">
        <v>609</v>
      </c>
      <c r="I32" s="39"/>
      <c r="J32" s="39" t="s">
        <v>57</v>
      </c>
      <c r="K32" s="38"/>
      <c r="L32" s="40" t="s">
        <v>68</v>
      </c>
      <c r="M32" s="40" t="s">
        <v>71</v>
      </c>
      <c r="N32" s="40"/>
      <c r="O32" s="41"/>
      <c r="P32" s="42"/>
      <c r="Q32" s="43"/>
      <c r="R32" s="43">
        <v>3</v>
      </c>
      <c r="S32" s="38"/>
      <c r="T32" s="44"/>
      <c r="U32" s="45"/>
    </row>
    <row r="33" spans="3:21" ht="37.5">
      <c r="C33" s="37">
        <v>19</v>
      </c>
      <c r="D33" s="38" t="s">
        <v>55</v>
      </c>
      <c r="E33" s="38" t="s">
        <v>8</v>
      </c>
      <c r="F33" s="39" t="s">
        <v>85</v>
      </c>
      <c r="G33" s="39" t="s">
        <v>609</v>
      </c>
      <c r="H33" s="39" t="s">
        <v>609</v>
      </c>
      <c r="I33" s="39"/>
      <c r="J33" s="39" t="s">
        <v>57</v>
      </c>
      <c r="K33" s="38"/>
      <c r="L33" s="40" t="s">
        <v>68</v>
      </c>
      <c r="M33" s="40" t="s">
        <v>71</v>
      </c>
      <c r="N33" s="40"/>
      <c r="O33" s="41"/>
      <c r="P33" s="42"/>
      <c r="Q33" s="43"/>
      <c r="R33" s="43">
        <v>3</v>
      </c>
      <c r="S33" s="38"/>
      <c r="T33" s="44"/>
      <c r="U33" s="45"/>
    </row>
    <row r="34" spans="3:21" ht="37.5">
      <c r="C34" s="37">
        <v>20</v>
      </c>
      <c r="D34" s="38" t="s">
        <v>55</v>
      </c>
      <c r="E34" s="38" t="s">
        <v>8</v>
      </c>
      <c r="F34" s="39" t="s">
        <v>86</v>
      </c>
      <c r="G34" s="39" t="s">
        <v>609</v>
      </c>
      <c r="H34" s="39" t="s">
        <v>609</v>
      </c>
      <c r="I34" s="39"/>
      <c r="J34" s="39" t="s">
        <v>57</v>
      </c>
      <c r="K34" s="38"/>
      <c r="L34" s="40" t="s">
        <v>68</v>
      </c>
      <c r="M34" s="40" t="s">
        <v>71</v>
      </c>
      <c r="N34" s="40"/>
      <c r="O34" s="41"/>
      <c r="P34" s="42"/>
      <c r="Q34" s="43"/>
      <c r="R34" s="43">
        <v>3</v>
      </c>
      <c r="S34" s="38"/>
      <c r="T34" s="44"/>
      <c r="U34" s="45"/>
    </row>
    <row r="35" spans="3:21" ht="37.5">
      <c r="C35" s="37">
        <v>21</v>
      </c>
      <c r="D35" s="38" t="s">
        <v>55</v>
      </c>
      <c r="E35" s="38" t="s">
        <v>8</v>
      </c>
      <c r="F35" s="39" t="s">
        <v>87</v>
      </c>
      <c r="G35" s="39" t="s">
        <v>609</v>
      </c>
      <c r="H35" s="39" t="s">
        <v>609</v>
      </c>
      <c r="I35" s="39"/>
      <c r="J35" s="39" t="s">
        <v>64</v>
      </c>
      <c r="K35" s="38"/>
      <c r="L35" s="40" t="s">
        <v>68</v>
      </c>
      <c r="M35" s="40" t="s">
        <v>66</v>
      </c>
      <c r="N35" s="40"/>
      <c r="O35" s="41"/>
      <c r="P35" s="42"/>
      <c r="Q35" s="43"/>
      <c r="R35" s="43">
        <v>7</v>
      </c>
      <c r="S35" s="38"/>
      <c r="T35" s="44"/>
      <c r="U35" s="45"/>
    </row>
    <row r="36" spans="3:21" ht="37.5">
      <c r="C36" s="37">
        <v>22</v>
      </c>
      <c r="D36" s="38" t="s">
        <v>55</v>
      </c>
      <c r="E36" s="38" t="s">
        <v>8</v>
      </c>
      <c r="F36" s="39" t="s">
        <v>88</v>
      </c>
      <c r="G36" s="39" t="s">
        <v>609</v>
      </c>
      <c r="H36" s="39" t="s">
        <v>609</v>
      </c>
      <c r="I36" s="39"/>
      <c r="J36" s="39" t="s">
        <v>57</v>
      </c>
      <c r="K36" s="38"/>
      <c r="L36" s="40" t="s">
        <v>68</v>
      </c>
      <c r="M36" s="40" t="s">
        <v>74</v>
      </c>
      <c r="N36" s="40"/>
      <c r="O36" s="41"/>
      <c r="P36" s="42"/>
      <c r="Q36" s="43"/>
      <c r="R36" s="43">
        <v>1</v>
      </c>
      <c r="S36" s="38"/>
      <c r="T36" s="44"/>
      <c r="U36" s="45"/>
    </row>
    <row r="37" spans="3:21" ht="37.5">
      <c r="C37" s="37">
        <v>23</v>
      </c>
      <c r="D37" s="38" t="s">
        <v>55</v>
      </c>
      <c r="E37" s="38" t="s">
        <v>8</v>
      </c>
      <c r="F37" s="39" t="s">
        <v>89</v>
      </c>
      <c r="G37" s="39" t="s">
        <v>609</v>
      </c>
      <c r="H37" s="39" t="s">
        <v>609</v>
      </c>
      <c r="I37" s="39"/>
      <c r="J37" s="39" t="s">
        <v>57</v>
      </c>
      <c r="K37" s="38"/>
      <c r="L37" s="40" t="s">
        <v>68</v>
      </c>
      <c r="M37" s="40" t="s">
        <v>62</v>
      </c>
      <c r="N37" s="40"/>
      <c r="O37" s="41"/>
      <c r="P37" s="42"/>
      <c r="Q37" s="43"/>
      <c r="R37" s="43">
        <v>2</v>
      </c>
      <c r="S37" s="38"/>
      <c r="T37" s="44"/>
      <c r="U37" s="45"/>
    </row>
    <row r="38" spans="3:21" ht="37.5">
      <c r="C38" s="37">
        <v>24</v>
      </c>
      <c r="D38" s="38" t="s">
        <v>55</v>
      </c>
      <c r="E38" s="38" t="s">
        <v>8</v>
      </c>
      <c r="F38" s="39" t="s">
        <v>90</v>
      </c>
      <c r="G38" s="39" t="s">
        <v>609</v>
      </c>
      <c r="H38" s="39" t="s">
        <v>609</v>
      </c>
      <c r="I38" s="39"/>
      <c r="J38" s="39" t="s">
        <v>57</v>
      </c>
      <c r="K38" s="38"/>
      <c r="L38" s="40" t="s">
        <v>68</v>
      </c>
      <c r="M38" s="40" t="s">
        <v>71</v>
      </c>
      <c r="N38" s="40"/>
      <c r="O38" s="41"/>
      <c r="P38" s="42"/>
      <c r="Q38" s="43"/>
      <c r="R38" s="43">
        <v>3</v>
      </c>
      <c r="S38" s="38"/>
      <c r="T38" s="44"/>
      <c r="U38" s="45"/>
    </row>
    <row r="39" spans="3:21" ht="37.5">
      <c r="C39" s="37">
        <v>25</v>
      </c>
      <c r="D39" s="38" t="s">
        <v>55</v>
      </c>
      <c r="E39" s="38" t="s">
        <v>8</v>
      </c>
      <c r="F39" s="39" t="s">
        <v>91</v>
      </c>
      <c r="G39" s="39" t="s">
        <v>609</v>
      </c>
      <c r="H39" s="39" t="s">
        <v>609</v>
      </c>
      <c r="I39" s="39"/>
      <c r="J39" s="39" t="s">
        <v>57</v>
      </c>
      <c r="K39" s="38"/>
      <c r="L39" s="40" t="s">
        <v>68</v>
      </c>
      <c r="M39" s="40" t="s">
        <v>71</v>
      </c>
      <c r="N39" s="40"/>
      <c r="O39" s="41"/>
      <c r="P39" s="42"/>
      <c r="Q39" s="43"/>
      <c r="R39" s="43">
        <v>3</v>
      </c>
      <c r="S39" s="38"/>
      <c r="T39" s="44"/>
      <c r="U39" s="45"/>
    </row>
    <row r="40" spans="3:21" ht="37.5">
      <c r="C40" s="37">
        <v>26</v>
      </c>
      <c r="D40" s="38" t="s">
        <v>55</v>
      </c>
      <c r="E40" s="38" t="s">
        <v>8</v>
      </c>
      <c r="F40" s="39" t="s">
        <v>92</v>
      </c>
      <c r="G40" s="39" t="s">
        <v>609</v>
      </c>
      <c r="H40" s="39" t="s">
        <v>609</v>
      </c>
      <c r="I40" s="39"/>
      <c r="J40" s="39" t="s">
        <v>57</v>
      </c>
      <c r="K40" s="38"/>
      <c r="L40" s="40" t="s">
        <v>68</v>
      </c>
      <c r="M40" s="40" t="s">
        <v>62</v>
      </c>
      <c r="N40" s="40"/>
      <c r="O40" s="41"/>
      <c r="P40" s="42"/>
      <c r="Q40" s="43"/>
      <c r="R40" s="43">
        <v>2</v>
      </c>
      <c r="S40" s="38"/>
      <c r="T40" s="44"/>
      <c r="U40" s="45"/>
    </row>
    <row r="41" spans="3:21" ht="37.5">
      <c r="C41" s="37">
        <v>27</v>
      </c>
      <c r="D41" s="38" t="s">
        <v>55</v>
      </c>
      <c r="E41" s="38" t="s">
        <v>8</v>
      </c>
      <c r="F41" s="39" t="s">
        <v>93</v>
      </c>
      <c r="G41" s="39" t="s">
        <v>609</v>
      </c>
      <c r="H41" s="39" t="s">
        <v>609</v>
      </c>
      <c r="I41" s="39"/>
      <c r="J41" s="39" t="s">
        <v>57</v>
      </c>
      <c r="K41" s="38"/>
      <c r="L41" s="40" t="s">
        <v>68</v>
      </c>
      <c r="M41" s="40" t="s">
        <v>71</v>
      </c>
      <c r="N41" s="40"/>
      <c r="O41" s="41"/>
      <c r="P41" s="42"/>
      <c r="Q41" s="43"/>
      <c r="R41" s="43">
        <v>3</v>
      </c>
      <c r="S41" s="38"/>
      <c r="T41" s="44"/>
      <c r="U41" s="45"/>
    </row>
    <row r="42" spans="3:21" ht="37.5">
      <c r="C42" s="37">
        <v>28</v>
      </c>
      <c r="D42" s="38" t="s">
        <v>55</v>
      </c>
      <c r="E42" s="38" t="s">
        <v>8</v>
      </c>
      <c r="F42" s="39" t="s">
        <v>94</v>
      </c>
      <c r="G42" s="39" t="s">
        <v>609</v>
      </c>
      <c r="H42" s="39" t="s">
        <v>609</v>
      </c>
      <c r="I42" s="39"/>
      <c r="J42" s="39" t="s">
        <v>57</v>
      </c>
      <c r="K42" s="38"/>
      <c r="L42" s="40" t="s">
        <v>74</v>
      </c>
      <c r="M42" s="40" t="s">
        <v>66</v>
      </c>
      <c r="N42" s="40"/>
      <c r="O42" s="41"/>
      <c r="P42" s="42"/>
      <c r="Q42" s="43"/>
      <c r="R42" s="43">
        <v>6</v>
      </c>
      <c r="S42" s="38"/>
      <c r="T42" s="44"/>
      <c r="U42" s="45"/>
    </row>
    <row r="43" spans="3:21" ht="37.5">
      <c r="C43" s="37">
        <v>29</v>
      </c>
      <c r="D43" s="38" t="s">
        <v>55</v>
      </c>
      <c r="E43" s="38" t="s">
        <v>8</v>
      </c>
      <c r="F43" s="39" t="s">
        <v>95</v>
      </c>
      <c r="G43" s="39" t="s">
        <v>609</v>
      </c>
      <c r="H43" s="39" t="s">
        <v>609</v>
      </c>
      <c r="I43" s="39"/>
      <c r="J43" s="39" t="s">
        <v>57</v>
      </c>
      <c r="K43" s="38"/>
      <c r="L43" s="40" t="s">
        <v>74</v>
      </c>
      <c r="M43" s="40" t="s">
        <v>96</v>
      </c>
      <c r="N43" s="40"/>
      <c r="O43" s="41"/>
      <c r="P43" s="42"/>
      <c r="Q43" s="43"/>
      <c r="R43" s="43">
        <v>5</v>
      </c>
      <c r="S43" s="38"/>
      <c r="T43" s="44"/>
      <c r="U43" s="45"/>
    </row>
    <row r="44" spans="3:21" ht="37.5">
      <c r="C44" s="37">
        <v>30</v>
      </c>
      <c r="D44" s="38" t="s">
        <v>55</v>
      </c>
      <c r="E44" s="38" t="s">
        <v>8</v>
      </c>
      <c r="F44" s="39" t="s">
        <v>97</v>
      </c>
      <c r="G44" s="39" t="s">
        <v>609</v>
      </c>
      <c r="H44" s="39" t="s">
        <v>609</v>
      </c>
      <c r="I44" s="39"/>
      <c r="J44" s="39" t="s">
        <v>64</v>
      </c>
      <c r="K44" s="38"/>
      <c r="L44" s="40" t="s">
        <v>74</v>
      </c>
      <c r="M44" s="40" t="s">
        <v>66</v>
      </c>
      <c r="N44" s="40"/>
      <c r="O44" s="41"/>
      <c r="P44" s="42"/>
      <c r="Q44" s="43"/>
      <c r="R44" s="43">
        <v>6</v>
      </c>
      <c r="S44" s="38"/>
      <c r="T44" s="44"/>
      <c r="U44" s="45"/>
    </row>
    <row r="45" spans="3:21" ht="37.5">
      <c r="C45" s="37">
        <v>31</v>
      </c>
      <c r="D45" s="38" t="s">
        <v>55</v>
      </c>
      <c r="E45" s="38" t="s">
        <v>8</v>
      </c>
      <c r="F45" s="39" t="s">
        <v>98</v>
      </c>
      <c r="G45" s="39" t="s">
        <v>609</v>
      </c>
      <c r="H45" s="39" t="s">
        <v>609</v>
      </c>
      <c r="I45" s="39"/>
      <c r="J45" s="39" t="s">
        <v>57</v>
      </c>
      <c r="K45" s="38"/>
      <c r="L45" s="40" t="s">
        <v>74</v>
      </c>
      <c r="M45" s="40" t="s">
        <v>99</v>
      </c>
      <c r="N45" s="40"/>
      <c r="O45" s="41"/>
      <c r="P45" s="42"/>
      <c r="Q45" s="43"/>
      <c r="R45" s="43">
        <v>3</v>
      </c>
      <c r="S45" s="38"/>
      <c r="T45" s="44"/>
      <c r="U45" s="45"/>
    </row>
    <row r="46" spans="3:21" ht="37.5">
      <c r="C46" s="37">
        <v>32</v>
      </c>
      <c r="D46" s="38" t="s">
        <v>55</v>
      </c>
      <c r="E46" s="38" t="s">
        <v>8</v>
      </c>
      <c r="F46" s="39" t="s">
        <v>100</v>
      </c>
      <c r="G46" s="39" t="s">
        <v>609</v>
      </c>
      <c r="H46" s="39" t="s">
        <v>609</v>
      </c>
      <c r="I46" s="39"/>
      <c r="J46" s="39" t="s">
        <v>57</v>
      </c>
      <c r="K46" s="38"/>
      <c r="L46" s="40" t="s">
        <v>74</v>
      </c>
      <c r="M46" s="40" t="s">
        <v>101</v>
      </c>
      <c r="N46" s="40"/>
      <c r="O46" s="41"/>
      <c r="P46" s="42"/>
      <c r="Q46" s="43"/>
      <c r="R46" s="43">
        <v>4</v>
      </c>
      <c r="S46" s="38"/>
      <c r="T46" s="44"/>
      <c r="U46" s="45"/>
    </row>
    <row r="47" spans="3:21" ht="37.5">
      <c r="C47" s="37">
        <v>33</v>
      </c>
      <c r="D47" s="38" t="s">
        <v>55</v>
      </c>
      <c r="E47" s="38" t="s">
        <v>8</v>
      </c>
      <c r="F47" s="39" t="s">
        <v>102</v>
      </c>
      <c r="G47" s="39" t="s">
        <v>609</v>
      </c>
      <c r="H47" s="39" t="s">
        <v>609</v>
      </c>
      <c r="I47" s="39"/>
      <c r="J47" s="39" t="s">
        <v>57</v>
      </c>
      <c r="K47" s="38"/>
      <c r="L47" s="40" t="s">
        <v>74</v>
      </c>
      <c r="M47" s="40" t="s">
        <v>99</v>
      </c>
      <c r="N47" s="40"/>
      <c r="O47" s="41"/>
      <c r="P47" s="42"/>
      <c r="Q47" s="43"/>
      <c r="R47" s="43">
        <v>3</v>
      </c>
      <c r="S47" s="38"/>
      <c r="T47" s="44"/>
      <c r="U47" s="45"/>
    </row>
    <row r="48" spans="3:21" ht="37.5">
      <c r="C48" s="37">
        <v>34</v>
      </c>
      <c r="D48" s="38" t="s">
        <v>55</v>
      </c>
      <c r="E48" s="38" t="s">
        <v>8</v>
      </c>
      <c r="F48" s="39" t="s">
        <v>103</v>
      </c>
      <c r="G48" s="39" t="s">
        <v>609</v>
      </c>
      <c r="H48" s="39" t="s">
        <v>609</v>
      </c>
      <c r="I48" s="39"/>
      <c r="J48" s="39" t="s">
        <v>57</v>
      </c>
      <c r="K48" s="38"/>
      <c r="L48" s="40" t="s">
        <v>74</v>
      </c>
      <c r="M48" s="40" t="s">
        <v>66</v>
      </c>
      <c r="N48" s="40"/>
      <c r="O48" s="41"/>
      <c r="P48" s="42"/>
      <c r="Q48" s="43"/>
      <c r="R48" s="43">
        <v>6</v>
      </c>
      <c r="S48" s="38"/>
      <c r="T48" s="44"/>
      <c r="U48" s="45"/>
    </row>
    <row r="49" spans="3:21" ht="37.5">
      <c r="C49" s="37">
        <v>35</v>
      </c>
      <c r="D49" s="38" t="s">
        <v>55</v>
      </c>
      <c r="E49" s="38" t="s">
        <v>8</v>
      </c>
      <c r="F49" s="39" t="s">
        <v>104</v>
      </c>
      <c r="G49" s="39" t="s">
        <v>609</v>
      </c>
      <c r="H49" s="39" t="s">
        <v>609</v>
      </c>
      <c r="I49" s="39"/>
      <c r="J49" s="39" t="s">
        <v>57</v>
      </c>
      <c r="K49" s="38"/>
      <c r="L49" s="40" t="s">
        <v>74</v>
      </c>
      <c r="M49" s="40" t="s">
        <v>99</v>
      </c>
      <c r="N49" s="40"/>
      <c r="O49" s="41"/>
      <c r="P49" s="42"/>
      <c r="Q49" s="43"/>
      <c r="R49" s="43">
        <v>3</v>
      </c>
      <c r="S49" s="38"/>
      <c r="T49" s="44"/>
      <c r="U49" s="45"/>
    </row>
    <row r="50" spans="3:21" ht="37.5">
      <c r="C50" s="37">
        <v>36</v>
      </c>
      <c r="D50" s="38" t="s">
        <v>55</v>
      </c>
      <c r="E50" s="38" t="s">
        <v>8</v>
      </c>
      <c r="F50" s="39" t="s">
        <v>105</v>
      </c>
      <c r="G50" s="39" t="s">
        <v>609</v>
      </c>
      <c r="H50" s="39" t="s">
        <v>609</v>
      </c>
      <c r="I50" s="39"/>
      <c r="J50" s="39" t="s">
        <v>57</v>
      </c>
      <c r="K50" s="38"/>
      <c r="L50" s="40" t="s">
        <v>74</v>
      </c>
      <c r="M50" s="40" t="s">
        <v>66</v>
      </c>
      <c r="N50" s="40"/>
      <c r="O50" s="41"/>
      <c r="P50" s="42"/>
      <c r="Q50" s="43"/>
      <c r="R50" s="43">
        <v>6</v>
      </c>
      <c r="S50" s="38"/>
      <c r="T50" s="44"/>
      <c r="U50" s="45"/>
    </row>
    <row r="51" spans="3:21" ht="37.5">
      <c r="C51" s="37">
        <v>37</v>
      </c>
      <c r="D51" s="38" t="s">
        <v>55</v>
      </c>
      <c r="E51" s="38" t="s">
        <v>8</v>
      </c>
      <c r="F51" s="39" t="s">
        <v>106</v>
      </c>
      <c r="G51" s="39" t="s">
        <v>609</v>
      </c>
      <c r="H51" s="39" t="s">
        <v>609</v>
      </c>
      <c r="I51" s="39"/>
      <c r="J51" s="39" t="s">
        <v>57</v>
      </c>
      <c r="K51" s="38"/>
      <c r="L51" s="40" t="s">
        <v>74</v>
      </c>
      <c r="M51" s="40" t="s">
        <v>66</v>
      </c>
      <c r="N51" s="40"/>
      <c r="O51" s="41"/>
      <c r="P51" s="42"/>
      <c r="Q51" s="43"/>
      <c r="R51" s="43">
        <v>6</v>
      </c>
      <c r="S51" s="38"/>
      <c r="T51" s="44"/>
      <c r="U51" s="45"/>
    </row>
    <row r="52" spans="3:21" ht="37.5">
      <c r="C52" s="37">
        <v>38</v>
      </c>
      <c r="D52" s="38" t="s">
        <v>55</v>
      </c>
      <c r="E52" s="38" t="s">
        <v>8</v>
      </c>
      <c r="F52" s="39" t="s">
        <v>107</v>
      </c>
      <c r="G52" s="39" t="s">
        <v>609</v>
      </c>
      <c r="H52" s="39" t="s">
        <v>609</v>
      </c>
      <c r="I52" s="39"/>
      <c r="J52" s="39" t="s">
        <v>57</v>
      </c>
      <c r="K52" s="38"/>
      <c r="L52" s="40" t="s">
        <v>74</v>
      </c>
      <c r="M52" s="40" t="s">
        <v>66</v>
      </c>
      <c r="N52" s="40"/>
      <c r="O52" s="41"/>
      <c r="P52" s="42"/>
      <c r="Q52" s="43"/>
      <c r="R52" s="43">
        <v>6</v>
      </c>
      <c r="S52" s="38"/>
      <c r="T52" s="44"/>
      <c r="U52" s="45"/>
    </row>
    <row r="53" spans="3:21" ht="37.5">
      <c r="C53" s="37">
        <v>39</v>
      </c>
      <c r="D53" s="38" t="s">
        <v>55</v>
      </c>
      <c r="E53" s="38" t="s">
        <v>8</v>
      </c>
      <c r="F53" s="39" t="s">
        <v>108</v>
      </c>
      <c r="G53" s="39" t="s">
        <v>609</v>
      </c>
      <c r="H53" s="39" t="s">
        <v>609</v>
      </c>
      <c r="I53" s="39"/>
      <c r="J53" s="39" t="s">
        <v>57</v>
      </c>
      <c r="K53" s="38"/>
      <c r="L53" s="40" t="s">
        <v>74</v>
      </c>
      <c r="M53" s="40" t="s">
        <v>66</v>
      </c>
      <c r="N53" s="40"/>
      <c r="O53" s="41"/>
      <c r="P53" s="42"/>
      <c r="Q53" s="43"/>
      <c r="R53" s="43">
        <v>6</v>
      </c>
      <c r="S53" s="38"/>
      <c r="T53" s="44"/>
      <c r="U53" s="45"/>
    </row>
    <row r="54" spans="3:21" ht="37.5">
      <c r="C54" s="37">
        <v>40</v>
      </c>
      <c r="D54" s="38" t="s">
        <v>55</v>
      </c>
      <c r="E54" s="38" t="s">
        <v>8</v>
      </c>
      <c r="F54" s="39" t="s">
        <v>109</v>
      </c>
      <c r="G54" s="39" t="s">
        <v>609</v>
      </c>
      <c r="H54" s="39" t="s">
        <v>609</v>
      </c>
      <c r="I54" s="39"/>
      <c r="J54" s="39" t="s">
        <v>57</v>
      </c>
      <c r="K54" s="38"/>
      <c r="L54" s="40" t="s">
        <v>62</v>
      </c>
      <c r="M54" s="40" t="s">
        <v>99</v>
      </c>
      <c r="N54" s="40"/>
      <c r="O54" s="41"/>
      <c r="P54" s="42"/>
      <c r="Q54" s="43"/>
      <c r="R54" s="43">
        <v>2</v>
      </c>
      <c r="S54" s="38"/>
      <c r="T54" s="44"/>
      <c r="U54" s="45"/>
    </row>
    <row r="55" spans="3:21" ht="37.5">
      <c r="C55" s="37">
        <v>41</v>
      </c>
      <c r="D55" s="38" t="s">
        <v>55</v>
      </c>
      <c r="E55" s="38" t="s">
        <v>8</v>
      </c>
      <c r="F55" s="39" t="s">
        <v>110</v>
      </c>
      <c r="G55" s="39" t="s">
        <v>609</v>
      </c>
      <c r="H55" s="39" t="s">
        <v>609</v>
      </c>
      <c r="I55" s="39"/>
      <c r="J55" s="39" t="s">
        <v>57</v>
      </c>
      <c r="K55" s="38"/>
      <c r="L55" s="40" t="s">
        <v>62</v>
      </c>
      <c r="M55" s="40" t="s">
        <v>66</v>
      </c>
      <c r="N55" s="40"/>
      <c r="O55" s="41"/>
      <c r="P55" s="42"/>
      <c r="Q55" s="43"/>
      <c r="R55" s="43">
        <v>5</v>
      </c>
      <c r="S55" s="38"/>
      <c r="T55" s="44"/>
      <c r="U55" s="45"/>
    </row>
    <row r="56" spans="3:21" ht="37.5">
      <c r="C56" s="37">
        <v>42</v>
      </c>
      <c r="D56" s="38" t="s">
        <v>55</v>
      </c>
      <c r="E56" s="38" t="s">
        <v>8</v>
      </c>
      <c r="F56" s="39" t="s">
        <v>111</v>
      </c>
      <c r="G56" s="39" t="s">
        <v>609</v>
      </c>
      <c r="H56" s="39" t="s">
        <v>609</v>
      </c>
      <c r="I56" s="39"/>
      <c r="J56" s="39" t="s">
        <v>64</v>
      </c>
      <c r="K56" s="38"/>
      <c r="L56" s="40" t="s">
        <v>62</v>
      </c>
      <c r="M56" s="40" t="s">
        <v>66</v>
      </c>
      <c r="N56" s="40"/>
      <c r="O56" s="41"/>
      <c r="P56" s="42"/>
      <c r="Q56" s="43"/>
      <c r="R56" s="43">
        <v>5</v>
      </c>
      <c r="S56" s="38"/>
      <c r="T56" s="44"/>
      <c r="U56" s="45"/>
    </row>
    <row r="57" spans="3:21" ht="37.5">
      <c r="C57" s="37">
        <v>43</v>
      </c>
      <c r="D57" s="38" t="s">
        <v>55</v>
      </c>
      <c r="E57" s="38" t="s">
        <v>8</v>
      </c>
      <c r="F57" s="39" t="s">
        <v>112</v>
      </c>
      <c r="G57" s="39" t="s">
        <v>609</v>
      </c>
      <c r="H57" s="39" t="s">
        <v>609</v>
      </c>
      <c r="I57" s="39"/>
      <c r="J57" s="39" t="s">
        <v>57</v>
      </c>
      <c r="K57" s="38"/>
      <c r="L57" s="40" t="s">
        <v>62</v>
      </c>
      <c r="M57" s="40" t="s">
        <v>99</v>
      </c>
      <c r="N57" s="40"/>
      <c r="O57" s="41"/>
      <c r="P57" s="42"/>
      <c r="Q57" s="43"/>
      <c r="R57" s="43">
        <v>2</v>
      </c>
      <c r="S57" s="38"/>
      <c r="T57" s="44"/>
      <c r="U57" s="45"/>
    </row>
    <row r="58" spans="3:21" ht="37.5">
      <c r="C58" s="37">
        <v>44</v>
      </c>
      <c r="D58" s="38" t="s">
        <v>55</v>
      </c>
      <c r="E58" s="38" t="s">
        <v>8</v>
      </c>
      <c r="F58" s="39" t="s">
        <v>113</v>
      </c>
      <c r="G58" s="39" t="s">
        <v>609</v>
      </c>
      <c r="H58" s="39" t="s">
        <v>609</v>
      </c>
      <c r="I58" s="39"/>
      <c r="J58" s="39" t="s">
        <v>57</v>
      </c>
      <c r="K58" s="38"/>
      <c r="L58" s="40" t="s">
        <v>62</v>
      </c>
      <c r="M58" s="40" t="s">
        <v>101</v>
      </c>
      <c r="N58" s="40"/>
      <c r="O58" s="41"/>
      <c r="P58" s="42"/>
      <c r="Q58" s="43"/>
      <c r="R58" s="43">
        <v>3</v>
      </c>
      <c r="S58" s="38"/>
      <c r="T58" s="44"/>
      <c r="U58" s="45"/>
    </row>
    <row r="59" spans="3:21" ht="37.5">
      <c r="C59" s="37">
        <v>45</v>
      </c>
      <c r="D59" s="38" t="s">
        <v>55</v>
      </c>
      <c r="E59" s="38" t="s">
        <v>8</v>
      </c>
      <c r="F59" s="39" t="s">
        <v>114</v>
      </c>
      <c r="G59" s="39" t="s">
        <v>609</v>
      </c>
      <c r="H59" s="39" t="s">
        <v>609</v>
      </c>
      <c r="I59" s="39"/>
      <c r="J59" s="39" t="s">
        <v>57</v>
      </c>
      <c r="K59" s="38"/>
      <c r="L59" s="40" t="s">
        <v>71</v>
      </c>
      <c r="M59" s="40" t="s">
        <v>101</v>
      </c>
      <c r="N59" s="40"/>
      <c r="O59" s="41"/>
      <c r="P59" s="42"/>
      <c r="Q59" s="43"/>
      <c r="R59" s="43">
        <v>2</v>
      </c>
      <c r="S59" s="38"/>
      <c r="T59" s="44"/>
      <c r="U59" s="45"/>
    </row>
    <row r="60" spans="3:21" ht="37.5">
      <c r="C60" s="37">
        <v>46</v>
      </c>
      <c r="D60" s="38" t="s">
        <v>55</v>
      </c>
      <c r="E60" s="38" t="s">
        <v>8</v>
      </c>
      <c r="F60" s="39" t="s">
        <v>115</v>
      </c>
      <c r="G60" s="39" t="s">
        <v>609</v>
      </c>
      <c r="H60" s="39" t="s">
        <v>609</v>
      </c>
      <c r="I60" s="39"/>
      <c r="J60" s="39" t="s">
        <v>57</v>
      </c>
      <c r="K60" s="38"/>
      <c r="L60" s="40" t="s">
        <v>71</v>
      </c>
      <c r="M60" s="40" t="s">
        <v>66</v>
      </c>
      <c r="N60" s="40"/>
      <c r="O60" s="41"/>
      <c r="P60" s="42"/>
      <c r="Q60" s="43"/>
      <c r="R60" s="43">
        <v>4</v>
      </c>
      <c r="S60" s="38"/>
      <c r="T60" s="44"/>
      <c r="U60" s="45"/>
    </row>
    <row r="61" spans="3:21" ht="37.5">
      <c r="C61" s="37">
        <v>47</v>
      </c>
      <c r="D61" s="38" t="s">
        <v>55</v>
      </c>
      <c r="E61" s="38" t="s">
        <v>8</v>
      </c>
      <c r="F61" s="39" t="s">
        <v>116</v>
      </c>
      <c r="G61" s="39" t="s">
        <v>609</v>
      </c>
      <c r="H61" s="39" t="s">
        <v>609</v>
      </c>
      <c r="I61" s="39"/>
      <c r="J61" s="39" t="s">
        <v>57</v>
      </c>
      <c r="K61" s="38"/>
      <c r="L61" s="40" t="s">
        <v>71</v>
      </c>
      <c r="M61" s="40" t="s">
        <v>101</v>
      </c>
      <c r="N61" s="40"/>
      <c r="O61" s="41"/>
      <c r="P61" s="42"/>
      <c r="Q61" s="43"/>
      <c r="R61" s="43">
        <v>2</v>
      </c>
      <c r="S61" s="38"/>
      <c r="T61" s="44"/>
      <c r="U61" s="45"/>
    </row>
    <row r="62" spans="3:21" ht="37.5">
      <c r="C62" s="37">
        <v>48</v>
      </c>
      <c r="D62" s="38" t="s">
        <v>55</v>
      </c>
      <c r="E62" s="38" t="s">
        <v>8</v>
      </c>
      <c r="F62" s="39" t="s">
        <v>117</v>
      </c>
      <c r="G62" s="39" t="s">
        <v>609</v>
      </c>
      <c r="H62" s="39" t="s">
        <v>609</v>
      </c>
      <c r="I62" s="39"/>
      <c r="J62" s="39" t="s">
        <v>57</v>
      </c>
      <c r="K62" s="38"/>
      <c r="L62" s="40" t="s">
        <v>71</v>
      </c>
      <c r="M62" s="40" t="s">
        <v>101</v>
      </c>
      <c r="N62" s="40"/>
      <c r="O62" s="41"/>
      <c r="P62" s="42"/>
      <c r="Q62" s="43"/>
      <c r="R62" s="43">
        <v>2</v>
      </c>
      <c r="S62" s="38"/>
      <c r="T62" s="44"/>
      <c r="U62" s="45"/>
    </row>
    <row r="63" spans="3:21" ht="37.5">
      <c r="C63" s="37">
        <v>49</v>
      </c>
      <c r="D63" s="38" t="s">
        <v>55</v>
      </c>
      <c r="E63" s="38" t="s">
        <v>8</v>
      </c>
      <c r="F63" s="39" t="s">
        <v>118</v>
      </c>
      <c r="G63" s="39" t="s">
        <v>609</v>
      </c>
      <c r="H63" s="39" t="s">
        <v>609</v>
      </c>
      <c r="I63" s="39"/>
      <c r="J63" s="39" t="s">
        <v>57</v>
      </c>
      <c r="K63" s="38"/>
      <c r="L63" s="40" t="s">
        <v>71</v>
      </c>
      <c r="M63" s="40" t="s">
        <v>66</v>
      </c>
      <c r="N63" s="40"/>
      <c r="O63" s="41"/>
      <c r="P63" s="42"/>
      <c r="Q63" s="43"/>
      <c r="R63" s="43">
        <v>4</v>
      </c>
      <c r="S63" s="38"/>
      <c r="T63" s="44"/>
      <c r="U63" s="45"/>
    </row>
    <row r="64" spans="3:21" ht="37.5">
      <c r="C64" s="37">
        <v>50</v>
      </c>
      <c r="D64" s="38" t="s">
        <v>55</v>
      </c>
      <c r="E64" s="38" t="s">
        <v>8</v>
      </c>
      <c r="F64" s="39" t="s">
        <v>119</v>
      </c>
      <c r="G64" s="39" t="s">
        <v>609</v>
      </c>
      <c r="H64" s="39" t="s">
        <v>609</v>
      </c>
      <c r="I64" s="39"/>
      <c r="J64" s="39" t="s">
        <v>57</v>
      </c>
      <c r="K64" s="38"/>
      <c r="L64" s="40" t="s">
        <v>99</v>
      </c>
      <c r="M64" s="40" t="s">
        <v>96</v>
      </c>
      <c r="N64" s="40"/>
      <c r="O64" s="41"/>
      <c r="P64" s="42"/>
      <c r="Q64" s="43"/>
      <c r="R64" s="43">
        <v>2</v>
      </c>
      <c r="S64" s="38"/>
      <c r="T64" s="44"/>
      <c r="U64" s="45"/>
    </row>
    <row r="65" spans="3:21" ht="37.5">
      <c r="C65" s="37">
        <v>51</v>
      </c>
      <c r="D65" s="38" t="s">
        <v>55</v>
      </c>
      <c r="E65" s="38" t="s">
        <v>8</v>
      </c>
      <c r="F65" s="39" t="s">
        <v>120</v>
      </c>
      <c r="G65" s="39" t="s">
        <v>609</v>
      </c>
      <c r="H65" s="39" t="s">
        <v>609</v>
      </c>
      <c r="I65" s="39"/>
      <c r="J65" s="39" t="s">
        <v>57</v>
      </c>
      <c r="K65" s="38"/>
      <c r="L65" s="40" t="s">
        <v>99</v>
      </c>
      <c r="M65" s="40" t="s">
        <v>96</v>
      </c>
      <c r="N65" s="40"/>
      <c r="O65" s="41"/>
      <c r="P65" s="42"/>
      <c r="Q65" s="43"/>
      <c r="R65" s="43">
        <v>2</v>
      </c>
      <c r="S65" s="38"/>
      <c r="T65" s="44"/>
      <c r="U65" s="45"/>
    </row>
    <row r="66" spans="3:21" ht="37.5">
      <c r="C66" s="37">
        <v>52</v>
      </c>
      <c r="D66" s="38" t="s">
        <v>55</v>
      </c>
      <c r="E66" s="38" t="s">
        <v>8</v>
      </c>
      <c r="F66" s="39" t="s">
        <v>121</v>
      </c>
      <c r="G66" s="39" t="s">
        <v>609</v>
      </c>
      <c r="H66" s="39" t="s">
        <v>609</v>
      </c>
      <c r="I66" s="39"/>
      <c r="J66" s="39" t="s">
        <v>57</v>
      </c>
      <c r="K66" s="38"/>
      <c r="L66" s="40" t="s">
        <v>99</v>
      </c>
      <c r="M66" s="40" t="s">
        <v>66</v>
      </c>
      <c r="N66" s="40"/>
      <c r="O66" s="41"/>
      <c r="P66" s="42"/>
      <c r="Q66" s="43"/>
      <c r="R66" s="43">
        <v>3</v>
      </c>
      <c r="S66" s="38"/>
      <c r="T66" s="44"/>
      <c r="U66" s="45"/>
    </row>
    <row r="67" spans="3:21" ht="37.5">
      <c r="C67" s="37">
        <v>53</v>
      </c>
      <c r="D67" s="38" t="s">
        <v>55</v>
      </c>
      <c r="E67" s="38" t="s">
        <v>8</v>
      </c>
      <c r="F67" s="39" t="s">
        <v>122</v>
      </c>
      <c r="G67" s="39" t="s">
        <v>609</v>
      </c>
      <c r="H67" s="39" t="s">
        <v>609</v>
      </c>
      <c r="I67" s="39"/>
      <c r="J67" s="39" t="s">
        <v>57</v>
      </c>
      <c r="K67" s="38"/>
      <c r="L67" s="40" t="s">
        <v>99</v>
      </c>
      <c r="M67" s="40" t="s">
        <v>66</v>
      </c>
      <c r="N67" s="40"/>
      <c r="O67" s="41"/>
      <c r="P67" s="42"/>
      <c r="Q67" s="43"/>
      <c r="R67" s="43">
        <v>3</v>
      </c>
      <c r="S67" s="38"/>
      <c r="T67" s="44"/>
      <c r="U67" s="45"/>
    </row>
    <row r="68" spans="3:21" ht="37.5">
      <c r="C68" s="37">
        <v>54</v>
      </c>
      <c r="D68" s="38" t="s">
        <v>55</v>
      </c>
      <c r="E68" s="38" t="s">
        <v>8</v>
      </c>
      <c r="F68" s="39" t="s">
        <v>123</v>
      </c>
      <c r="G68" s="39" t="s">
        <v>609</v>
      </c>
      <c r="H68" s="39" t="s">
        <v>609</v>
      </c>
      <c r="I68" s="39"/>
      <c r="J68" s="39" t="s">
        <v>57</v>
      </c>
      <c r="K68" s="38"/>
      <c r="L68" s="40" t="s">
        <v>99</v>
      </c>
      <c r="M68" s="40" t="s">
        <v>66</v>
      </c>
      <c r="N68" s="40"/>
      <c r="O68" s="41"/>
      <c r="P68" s="42"/>
      <c r="Q68" s="43"/>
      <c r="R68" s="43">
        <v>3</v>
      </c>
      <c r="S68" s="38"/>
      <c r="T68" s="44"/>
      <c r="U68" s="45"/>
    </row>
    <row r="69" spans="3:21" ht="37.5">
      <c r="C69" s="37">
        <v>55</v>
      </c>
      <c r="D69" s="38" t="s">
        <v>55</v>
      </c>
      <c r="E69" s="38" t="s">
        <v>8</v>
      </c>
      <c r="F69" s="39" t="s">
        <v>124</v>
      </c>
      <c r="G69" s="39" t="s">
        <v>609</v>
      </c>
      <c r="H69" s="39" t="s">
        <v>609</v>
      </c>
      <c r="I69" s="39"/>
      <c r="J69" s="39" t="s">
        <v>57</v>
      </c>
      <c r="K69" s="38"/>
      <c r="L69" s="40" t="s">
        <v>99</v>
      </c>
      <c r="M69" s="40" t="s">
        <v>101</v>
      </c>
      <c r="N69" s="40"/>
      <c r="O69" s="41"/>
      <c r="P69" s="42"/>
      <c r="Q69" s="43"/>
      <c r="R69" s="43">
        <v>1</v>
      </c>
      <c r="S69" s="38"/>
      <c r="T69" s="44"/>
      <c r="U69" s="45"/>
    </row>
    <row r="70" spans="3:21" ht="37.5">
      <c r="C70" s="37">
        <v>56</v>
      </c>
      <c r="D70" s="38" t="s">
        <v>55</v>
      </c>
      <c r="E70" s="38" t="s">
        <v>8</v>
      </c>
      <c r="F70" s="39" t="s">
        <v>125</v>
      </c>
      <c r="G70" s="39" t="s">
        <v>609</v>
      </c>
      <c r="H70" s="39" t="s">
        <v>609</v>
      </c>
      <c r="I70" s="39"/>
      <c r="J70" s="39" t="s">
        <v>57</v>
      </c>
      <c r="K70" s="38"/>
      <c r="L70" s="40" t="s">
        <v>99</v>
      </c>
      <c r="M70" s="40" t="s">
        <v>66</v>
      </c>
      <c r="N70" s="40"/>
      <c r="O70" s="41"/>
      <c r="P70" s="42"/>
      <c r="Q70" s="43"/>
      <c r="R70" s="43">
        <v>3</v>
      </c>
      <c r="S70" s="38"/>
      <c r="T70" s="44"/>
      <c r="U70" s="45"/>
    </row>
    <row r="71" spans="3:21" ht="37.5">
      <c r="C71" s="37">
        <v>57</v>
      </c>
      <c r="D71" s="38" t="s">
        <v>55</v>
      </c>
      <c r="E71" s="38" t="s">
        <v>8</v>
      </c>
      <c r="F71" s="39" t="s">
        <v>126</v>
      </c>
      <c r="G71" s="39" t="s">
        <v>609</v>
      </c>
      <c r="H71" s="39" t="s">
        <v>609</v>
      </c>
      <c r="I71" s="39"/>
      <c r="J71" s="39" t="s">
        <v>57</v>
      </c>
      <c r="K71" s="38"/>
      <c r="L71" s="40" t="s">
        <v>99</v>
      </c>
      <c r="M71" s="40" t="s">
        <v>66</v>
      </c>
      <c r="N71" s="40"/>
      <c r="O71" s="41"/>
      <c r="P71" s="42"/>
      <c r="Q71" s="43"/>
      <c r="R71" s="43">
        <v>3</v>
      </c>
      <c r="S71" s="38"/>
      <c r="T71" s="44"/>
      <c r="U71" s="45"/>
    </row>
    <row r="72" spans="3:21" ht="37.5">
      <c r="C72" s="37">
        <v>58</v>
      </c>
      <c r="D72" s="38" t="s">
        <v>55</v>
      </c>
      <c r="E72" s="38" t="s">
        <v>8</v>
      </c>
      <c r="F72" s="39" t="s">
        <v>127</v>
      </c>
      <c r="G72" s="39" t="s">
        <v>609</v>
      </c>
      <c r="H72" s="39" t="s">
        <v>609</v>
      </c>
      <c r="I72" s="39"/>
      <c r="J72" s="39" t="s">
        <v>57</v>
      </c>
      <c r="K72" s="38"/>
      <c r="L72" s="40" t="s">
        <v>99</v>
      </c>
      <c r="M72" s="40" t="s">
        <v>66</v>
      </c>
      <c r="N72" s="40"/>
      <c r="O72" s="41"/>
      <c r="P72" s="42"/>
      <c r="Q72" s="43"/>
      <c r="R72" s="43">
        <v>3</v>
      </c>
      <c r="S72" s="38"/>
      <c r="T72" s="44"/>
      <c r="U72" s="45"/>
    </row>
    <row r="73" spans="3:21" ht="37.5">
      <c r="C73" s="37">
        <v>59</v>
      </c>
      <c r="D73" s="38" t="s">
        <v>55</v>
      </c>
      <c r="E73" s="38" t="s">
        <v>8</v>
      </c>
      <c r="F73" s="39" t="s">
        <v>128</v>
      </c>
      <c r="G73" s="39" t="s">
        <v>609</v>
      </c>
      <c r="H73" s="39" t="s">
        <v>609</v>
      </c>
      <c r="I73" s="39"/>
      <c r="J73" s="39" t="s">
        <v>57</v>
      </c>
      <c r="K73" s="38"/>
      <c r="L73" s="40" t="s">
        <v>101</v>
      </c>
      <c r="M73" s="40" t="s">
        <v>66</v>
      </c>
      <c r="N73" s="40"/>
      <c r="O73" s="41"/>
      <c r="P73" s="42"/>
      <c r="Q73" s="43"/>
      <c r="R73" s="43">
        <v>2</v>
      </c>
      <c r="S73" s="38"/>
      <c r="T73" s="44"/>
      <c r="U73" s="45"/>
    </row>
    <row r="74" spans="3:21" ht="37.5">
      <c r="C74" s="37">
        <v>60</v>
      </c>
      <c r="D74" s="38" t="s">
        <v>55</v>
      </c>
      <c r="E74" s="38" t="s">
        <v>8</v>
      </c>
      <c r="F74" s="39" t="s">
        <v>129</v>
      </c>
      <c r="G74" s="39" t="s">
        <v>609</v>
      </c>
      <c r="H74" s="39" t="s">
        <v>609</v>
      </c>
      <c r="I74" s="39"/>
      <c r="J74" s="39" t="s">
        <v>57</v>
      </c>
      <c r="K74" s="38"/>
      <c r="L74" s="40" t="s">
        <v>101</v>
      </c>
      <c r="M74" s="40" t="s">
        <v>66</v>
      </c>
      <c r="N74" s="40"/>
      <c r="O74" s="41"/>
      <c r="P74" s="42"/>
      <c r="Q74" s="43"/>
      <c r="R74" s="43">
        <v>2</v>
      </c>
      <c r="S74" s="38"/>
      <c r="T74" s="44"/>
      <c r="U74" s="45"/>
    </row>
    <row r="75" spans="3:21" ht="37.5">
      <c r="C75" s="37">
        <v>61</v>
      </c>
      <c r="D75" s="38" t="s">
        <v>55</v>
      </c>
      <c r="E75" s="38" t="s">
        <v>8</v>
      </c>
      <c r="F75" s="39" t="s">
        <v>130</v>
      </c>
      <c r="G75" s="39" t="s">
        <v>609</v>
      </c>
      <c r="H75" s="39" t="s">
        <v>609</v>
      </c>
      <c r="I75" s="39"/>
      <c r="J75" s="39" t="s">
        <v>57</v>
      </c>
      <c r="K75" s="38"/>
      <c r="L75" s="40" t="s">
        <v>101</v>
      </c>
      <c r="M75" s="40" t="s">
        <v>66</v>
      </c>
      <c r="N75" s="40"/>
      <c r="O75" s="41"/>
      <c r="P75" s="42"/>
      <c r="Q75" s="43"/>
      <c r="R75" s="43">
        <v>2</v>
      </c>
      <c r="S75" s="38"/>
      <c r="T75" s="44"/>
      <c r="U75" s="45"/>
    </row>
    <row r="76" spans="3:21" ht="37.5">
      <c r="C76" s="37">
        <v>62</v>
      </c>
      <c r="D76" s="38" t="s">
        <v>55</v>
      </c>
      <c r="E76" s="38" t="s">
        <v>8</v>
      </c>
      <c r="F76" s="39" t="s">
        <v>131</v>
      </c>
      <c r="G76" s="39" t="s">
        <v>609</v>
      </c>
      <c r="H76" s="39" t="s">
        <v>609</v>
      </c>
      <c r="I76" s="39"/>
      <c r="J76" s="39" t="s">
        <v>57</v>
      </c>
      <c r="K76" s="38"/>
      <c r="L76" s="40" t="s">
        <v>101</v>
      </c>
      <c r="M76" s="40" t="s">
        <v>66</v>
      </c>
      <c r="N76" s="40"/>
      <c r="O76" s="41"/>
      <c r="P76" s="42"/>
      <c r="Q76" s="43"/>
      <c r="R76" s="43">
        <v>2</v>
      </c>
      <c r="S76" s="38"/>
      <c r="T76" s="44"/>
      <c r="U76" s="45"/>
    </row>
    <row r="77" spans="3:21" ht="37.5">
      <c r="C77" s="37">
        <v>63</v>
      </c>
      <c r="D77" s="38" t="s">
        <v>55</v>
      </c>
      <c r="E77" s="38" t="s">
        <v>8</v>
      </c>
      <c r="F77" s="39" t="s">
        <v>132</v>
      </c>
      <c r="G77" s="39" t="s">
        <v>609</v>
      </c>
      <c r="H77" s="39" t="s">
        <v>609</v>
      </c>
      <c r="I77" s="39"/>
      <c r="J77" s="39" t="s">
        <v>57</v>
      </c>
      <c r="K77" s="38"/>
      <c r="L77" s="40" t="s">
        <v>101</v>
      </c>
      <c r="M77" s="40" t="s">
        <v>96</v>
      </c>
      <c r="N77" s="40"/>
      <c r="O77" s="41"/>
      <c r="P77" s="42"/>
      <c r="Q77" s="43"/>
      <c r="R77" s="43">
        <v>1</v>
      </c>
      <c r="S77" s="38"/>
      <c r="T77" s="44"/>
      <c r="U77" s="45"/>
    </row>
    <row r="78" spans="3:21" ht="37.5">
      <c r="C78" s="37">
        <v>64</v>
      </c>
      <c r="D78" s="38" t="s">
        <v>55</v>
      </c>
      <c r="E78" s="38" t="s">
        <v>8</v>
      </c>
      <c r="F78" s="39" t="s">
        <v>133</v>
      </c>
      <c r="G78" s="39" t="s">
        <v>609</v>
      </c>
      <c r="H78" s="39" t="s">
        <v>609</v>
      </c>
      <c r="I78" s="39"/>
      <c r="J78" s="39" t="s">
        <v>57</v>
      </c>
      <c r="K78" s="38"/>
      <c r="L78" s="40" t="s">
        <v>101</v>
      </c>
      <c r="M78" s="40" t="s">
        <v>66</v>
      </c>
      <c r="N78" s="40"/>
      <c r="O78" s="41"/>
      <c r="P78" s="42"/>
      <c r="Q78" s="43"/>
      <c r="R78" s="43">
        <v>2</v>
      </c>
      <c r="S78" s="38"/>
      <c r="T78" s="44"/>
      <c r="U78" s="45"/>
    </row>
    <row r="79" spans="3:21" ht="37.5">
      <c r="C79" s="37">
        <v>65</v>
      </c>
      <c r="D79" s="38" t="s">
        <v>55</v>
      </c>
      <c r="E79" s="38" t="s">
        <v>8</v>
      </c>
      <c r="F79" s="39" t="s">
        <v>134</v>
      </c>
      <c r="G79" s="39" t="s">
        <v>609</v>
      </c>
      <c r="H79" s="39" t="s">
        <v>609</v>
      </c>
      <c r="I79" s="39"/>
      <c r="J79" s="39" t="s">
        <v>64</v>
      </c>
      <c r="K79" s="38"/>
      <c r="L79" s="40" t="s">
        <v>135</v>
      </c>
      <c r="M79" s="40" t="s">
        <v>135</v>
      </c>
      <c r="N79" s="40"/>
      <c r="O79" s="41"/>
      <c r="P79" s="42"/>
      <c r="Q79" s="43"/>
      <c r="R79" s="43">
        <v>1</v>
      </c>
      <c r="S79" s="38"/>
      <c r="T79" s="44"/>
      <c r="U79" s="45"/>
    </row>
    <row r="80" spans="3:21" ht="37.5">
      <c r="C80" s="37">
        <v>66</v>
      </c>
      <c r="D80" s="38" t="s">
        <v>55</v>
      </c>
      <c r="E80" s="38" t="s">
        <v>8</v>
      </c>
      <c r="F80" s="39" t="s">
        <v>136</v>
      </c>
      <c r="G80" s="39" t="s">
        <v>609</v>
      </c>
      <c r="H80" s="39" t="s">
        <v>609</v>
      </c>
      <c r="I80" s="39"/>
      <c r="J80" s="39" t="s">
        <v>57</v>
      </c>
      <c r="K80" s="38"/>
      <c r="L80" s="40" t="s">
        <v>101</v>
      </c>
      <c r="M80" s="40" t="s">
        <v>137</v>
      </c>
      <c r="N80" s="40"/>
      <c r="O80" s="41"/>
      <c r="P80" s="42"/>
      <c r="Q80" s="43"/>
      <c r="R80" s="43">
        <v>5</v>
      </c>
      <c r="S80" s="38"/>
      <c r="T80" s="44"/>
      <c r="U80" s="45"/>
    </row>
    <row r="81" spans="3:21" ht="37.5">
      <c r="C81" s="37">
        <v>67</v>
      </c>
      <c r="D81" s="38" t="s">
        <v>55</v>
      </c>
      <c r="E81" s="38" t="s">
        <v>8</v>
      </c>
      <c r="F81" s="39" t="s">
        <v>138</v>
      </c>
      <c r="G81" s="39" t="s">
        <v>609</v>
      </c>
      <c r="H81" s="39" t="s">
        <v>609</v>
      </c>
      <c r="I81" s="39"/>
      <c r="J81" s="39" t="s">
        <v>57</v>
      </c>
      <c r="K81" s="38"/>
      <c r="L81" s="40" t="s">
        <v>71</v>
      </c>
      <c r="M81" s="40" t="s">
        <v>137</v>
      </c>
      <c r="N81" s="40"/>
      <c r="O81" s="41"/>
      <c r="P81" s="42"/>
      <c r="Q81" s="43"/>
      <c r="R81" s="43">
        <v>7</v>
      </c>
      <c r="S81" s="38"/>
      <c r="T81" s="44"/>
      <c r="U81" s="45"/>
    </row>
    <row r="82" spans="3:21" ht="37.5">
      <c r="C82" s="37">
        <v>68</v>
      </c>
      <c r="D82" s="38" t="s">
        <v>55</v>
      </c>
      <c r="E82" s="38" t="s">
        <v>8</v>
      </c>
      <c r="F82" s="39" t="s">
        <v>139</v>
      </c>
      <c r="G82" s="39" t="s">
        <v>609</v>
      </c>
      <c r="H82" s="39" t="s">
        <v>609</v>
      </c>
      <c r="I82" s="39"/>
      <c r="J82" s="39" t="s">
        <v>57</v>
      </c>
      <c r="K82" s="38"/>
      <c r="L82" s="40" t="s">
        <v>99</v>
      </c>
      <c r="M82" s="40" t="s">
        <v>137</v>
      </c>
      <c r="N82" s="40"/>
      <c r="O82" s="41"/>
      <c r="P82" s="42"/>
      <c r="Q82" s="43"/>
      <c r="R82" s="43">
        <v>6</v>
      </c>
      <c r="S82" s="38"/>
      <c r="T82" s="44"/>
      <c r="U82" s="45"/>
    </row>
    <row r="83" spans="3:21" ht="37.5">
      <c r="C83" s="37">
        <v>69</v>
      </c>
      <c r="D83" s="38" t="s">
        <v>55</v>
      </c>
      <c r="E83" s="38" t="s">
        <v>8</v>
      </c>
      <c r="F83" s="39" t="s">
        <v>140</v>
      </c>
      <c r="G83" s="39" t="s">
        <v>609</v>
      </c>
      <c r="H83" s="39" t="s">
        <v>609</v>
      </c>
      <c r="I83" s="39"/>
      <c r="J83" s="39" t="s">
        <v>57</v>
      </c>
      <c r="K83" s="38"/>
      <c r="L83" s="40" t="s">
        <v>71</v>
      </c>
      <c r="M83" s="40" t="s">
        <v>137</v>
      </c>
      <c r="N83" s="40"/>
      <c r="O83" s="41"/>
      <c r="P83" s="42"/>
      <c r="Q83" s="43"/>
      <c r="R83" s="43">
        <v>7</v>
      </c>
      <c r="S83" s="38"/>
      <c r="T83" s="44"/>
      <c r="U83" s="45"/>
    </row>
    <row r="84" spans="3:21" ht="37.5">
      <c r="C84" s="37">
        <v>70</v>
      </c>
      <c r="D84" s="38" t="s">
        <v>55</v>
      </c>
      <c r="E84" s="38" t="s">
        <v>8</v>
      </c>
      <c r="F84" s="39" t="s">
        <v>141</v>
      </c>
      <c r="G84" s="39" t="s">
        <v>609</v>
      </c>
      <c r="H84" s="39" t="s">
        <v>609</v>
      </c>
      <c r="I84" s="39"/>
      <c r="J84" s="39" t="s">
        <v>57</v>
      </c>
      <c r="K84" s="38"/>
      <c r="L84" s="40" t="s">
        <v>101</v>
      </c>
      <c r="M84" s="40" t="s">
        <v>137</v>
      </c>
      <c r="N84" s="40"/>
      <c r="O84" s="41"/>
      <c r="P84" s="42"/>
      <c r="Q84" s="43"/>
      <c r="R84" s="43">
        <v>5</v>
      </c>
      <c r="S84" s="38"/>
      <c r="T84" s="44"/>
      <c r="U84" s="45"/>
    </row>
    <row r="85" spans="3:21" ht="37.5">
      <c r="C85" s="37">
        <v>71</v>
      </c>
      <c r="D85" s="38" t="s">
        <v>55</v>
      </c>
      <c r="E85" s="38" t="s">
        <v>8</v>
      </c>
      <c r="F85" s="39" t="s">
        <v>142</v>
      </c>
      <c r="G85" s="39" t="s">
        <v>609</v>
      </c>
      <c r="H85" s="39" t="s">
        <v>609</v>
      </c>
      <c r="I85" s="39"/>
      <c r="J85" s="39" t="s">
        <v>57</v>
      </c>
      <c r="K85" s="38"/>
      <c r="L85" s="40" t="s">
        <v>101</v>
      </c>
      <c r="M85" s="40" t="s">
        <v>137</v>
      </c>
      <c r="N85" s="40"/>
      <c r="O85" s="41"/>
      <c r="P85" s="42"/>
      <c r="Q85" s="43"/>
      <c r="R85" s="43">
        <v>5</v>
      </c>
      <c r="S85" s="38"/>
      <c r="T85" s="44"/>
      <c r="U85" s="45"/>
    </row>
    <row r="86" spans="3:21" ht="37.5">
      <c r="C86" s="37">
        <v>72</v>
      </c>
      <c r="D86" s="38" t="s">
        <v>55</v>
      </c>
      <c r="E86" s="38" t="s">
        <v>8</v>
      </c>
      <c r="F86" s="39" t="s">
        <v>143</v>
      </c>
      <c r="G86" s="39" t="s">
        <v>609</v>
      </c>
      <c r="H86" s="39" t="s">
        <v>609</v>
      </c>
      <c r="I86" s="39"/>
      <c r="J86" s="39" t="s">
        <v>57</v>
      </c>
      <c r="K86" s="38"/>
      <c r="L86" s="40" t="s">
        <v>71</v>
      </c>
      <c r="M86" s="40" t="s">
        <v>137</v>
      </c>
      <c r="N86" s="40"/>
      <c r="O86" s="41"/>
      <c r="P86" s="42"/>
      <c r="Q86" s="43"/>
      <c r="R86" s="43">
        <v>7</v>
      </c>
      <c r="S86" s="38"/>
      <c r="T86" s="44"/>
      <c r="U86" s="45"/>
    </row>
    <row r="87" spans="3:21" ht="37.5">
      <c r="C87" s="37">
        <v>73</v>
      </c>
      <c r="D87" s="38" t="s">
        <v>55</v>
      </c>
      <c r="E87" s="38" t="s">
        <v>8</v>
      </c>
      <c r="F87" s="39" t="s">
        <v>144</v>
      </c>
      <c r="G87" s="39" t="s">
        <v>609</v>
      </c>
      <c r="H87" s="39" t="s">
        <v>609</v>
      </c>
      <c r="I87" s="39"/>
      <c r="J87" s="39" t="s">
        <v>57</v>
      </c>
      <c r="K87" s="38"/>
      <c r="L87" s="40" t="s">
        <v>71</v>
      </c>
      <c r="M87" s="40" t="s">
        <v>137</v>
      </c>
      <c r="N87" s="40"/>
      <c r="O87" s="41"/>
      <c r="P87" s="42"/>
      <c r="Q87" s="43"/>
      <c r="R87" s="43">
        <v>7</v>
      </c>
      <c r="S87" s="38"/>
      <c r="T87" s="44"/>
      <c r="U87" s="45"/>
    </row>
    <row r="88" spans="3:21" ht="37.5">
      <c r="C88" s="37">
        <v>74</v>
      </c>
      <c r="D88" s="38" t="s">
        <v>55</v>
      </c>
      <c r="E88" s="38" t="s">
        <v>8</v>
      </c>
      <c r="F88" s="39" t="s">
        <v>145</v>
      </c>
      <c r="G88" s="39" t="s">
        <v>609</v>
      </c>
      <c r="H88" s="39" t="s">
        <v>609</v>
      </c>
      <c r="I88" s="39"/>
      <c r="J88" s="39" t="s">
        <v>57</v>
      </c>
      <c r="K88" s="38"/>
      <c r="L88" s="40" t="s">
        <v>96</v>
      </c>
      <c r="M88" s="40" t="s">
        <v>137</v>
      </c>
      <c r="N88" s="40"/>
      <c r="O88" s="41"/>
      <c r="P88" s="42"/>
      <c r="Q88" s="43"/>
      <c r="R88" s="43">
        <v>4</v>
      </c>
      <c r="S88" s="38"/>
      <c r="T88" s="44"/>
      <c r="U88" s="45"/>
    </row>
    <row r="89" spans="3:21" ht="37.5">
      <c r="C89" s="37">
        <v>75</v>
      </c>
      <c r="D89" s="38" t="s">
        <v>55</v>
      </c>
      <c r="E89" s="38" t="s">
        <v>8</v>
      </c>
      <c r="F89" s="39" t="s">
        <v>146</v>
      </c>
      <c r="G89" s="39" t="s">
        <v>609</v>
      </c>
      <c r="H89" s="39" t="s">
        <v>609</v>
      </c>
      <c r="I89" s="39"/>
      <c r="J89" s="39" t="s">
        <v>57</v>
      </c>
      <c r="K89" s="38"/>
      <c r="L89" s="40" t="s">
        <v>96</v>
      </c>
      <c r="M89" s="40" t="s">
        <v>137</v>
      </c>
      <c r="N89" s="40"/>
      <c r="O89" s="41"/>
      <c r="P89" s="42"/>
      <c r="Q89" s="43"/>
      <c r="R89" s="43">
        <v>4</v>
      </c>
      <c r="S89" s="38"/>
      <c r="T89" s="44"/>
      <c r="U89" s="45"/>
    </row>
    <row r="90" spans="3:21" ht="37.5">
      <c r="C90" s="37">
        <v>76</v>
      </c>
      <c r="D90" s="38" t="s">
        <v>55</v>
      </c>
      <c r="E90" s="38" t="s">
        <v>8</v>
      </c>
      <c r="F90" s="39" t="s">
        <v>147</v>
      </c>
      <c r="G90" s="39" t="s">
        <v>609</v>
      </c>
      <c r="H90" s="39" t="s">
        <v>609</v>
      </c>
      <c r="I90" s="39"/>
      <c r="J90" s="39" t="s">
        <v>57</v>
      </c>
      <c r="K90" s="38"/>
      <c r="L90" s="40" t="s">
        <v>96</v>
      </c>
      <c r="M90" s="40" t="s">
        <v>137</v>
      </c>
      <c r="N90" s="40"/>
      <c r="O90" s="41"/>
      <c r="P90" s="42"/>
      <c r="Q90" s="43"/>
      <c r="R90" s="43">
        <v>4</v>
      </c>
      <c r="S90" s="38"/>
      <c r="T90" s="44"/>
      <c r="U90" s="45"/>
    </row>
    <row r="91" spans="3:21" ht="37.5">
      <c r="C91" s="37">
        <v>77</v>
      </c>
      <c r="D91" s="38" t="s">
        <v>55</v>
      </c>
      <c r="E91" s="38" t="s">
        <v>8</v>
      </c>
      <c r="F91" s="39" t="s">
        <v>148</v>
      </c>
      <c r="G91" s="39" t="s">
        <v>609</v>
      </c>
      <c r="H91" s="39" t="s">
        <v>609</v>
      </c>
      <c r="I91" s="39"/>
      <c r="J91" s="39" t="s">
        <v>57</v>
      </c>
      <c r="K91" s="38"/>
      <c r="L91" s="40" t="s">
        <v>71</v>
      </c>
      <c r="M91" s="40" t="s">
        <v>137</v>
      </c>
      <c r="N91" s="40"/>
      <c r="O91" s="41"/>
      <c r="P91" s="42"/>
      <c r="Q91" s="43"/>
      <c r="R91" s="43">
        <v>7</v>
      </c>
      <c r="S91" s="38"/>
      <c r="T91" s="44"/>
      <c r="U91" s="45"/>
    </row>
    <row r="92" spans="3:21" ht="37.5">
      <c r="C92" s="37">
        <v>78</v>
      </c>
      <c r="D92" s="38" t="s">
        <v>55</v>
      </c>
      <c r="E92" s="38" t="s">
        <v>8</v>
      </c>
      <c r="F92" s="39" t="s">
        <v>149</v>
      </c>
      <c r="G92" s="39" t="s">
        <v>609</v>
      </c>
      <c r="H92" s="39" t="s">
        <v>609</v>
      </c>
      <c r="I92" s="39"/>
      <c r="J92" s="39" t="s">
        <v>57</v>
      </c>
      <c r="K92" s="38"/>
      <c r="L92" s="40" t="s">
        <v>71</v>
      </c>
      <c r="M92" s="40" t="s">
        <v>137</v>
      </c>
      <c r="N92" s="40"/>
      <c r="O92" s="41"/>
      <c r="P92" s="42"/>
      <c r="Q92" s="43"/>
      <c r="R92" s="43">
        <v>7</v>
      </c>
      <c r="S92" s="38"/>
      <c r="T92" s="44"/>
      <c r="U92" s="45"/>
    </row>
    <row r="93" spans="3:21" ht="37.5">
      <c r="C93" s="37">
        <v>79</v>
      </c>
      <c r="D93" s="38" t="s">
        <v>55</v>
      </c>
      <c r="E93" s="38" t="s">
        <v>8</v>
      </c>
      <c r="F93" s="39" t="s">
        <v>150</v>
      </c>
      <c r="G93" s="39" t="s">
        <v>609</v>
      </c>
      <c r="H93" s="39" t="s">
        <v>609</v>
      </c>
      <c r="I93" s="39"/>
      <c r="J93" s="39" t="s">
        <v>57</v>
      </c>
      <c r="K93" s="38"/>
      <c r="L93" s="40" t="s">
        <v>71</v>
      </c>
      <c r="M93" s="40" t="s">
        <v>137</v>
      </c>
      <c r="N93" s="40"/>
      <c r="O93" s="41"/>
      <c r="P93" s="42"/>
      <c r="Q93" s="43"/>
      <c r="R93" s="43">
        <v>7</v>
      </c>
      <c r="S93" s="38"/>
      <c r="T93" s="44"/>
      <c r="U93" s="45"/>
    </row>
    <row r="94" spans="3:21" ht="37.5">
      <c r="C94" s="37">
        <v>80</v>
      </c>
      <c r="D94" s="38" t="s">
        <v>55</v>
      </c>
      <c r="E94" s="38" t="s">
        <v>8</v>
      </c>
      <c r="F94" s="39" t="s">
        <v>151</v>
      </c>
      <c r="G94" s="39" t="s">
        <v>609</v>
      </c>
      <c r="H94" s="39" t="s">
        <v>609</v>
      </c>
      <c r="I94" s="39"/>
      <c r="J94" s="39" t="s">
        <v>57</v>
      </c>
      <c r="K94" s="38"/>
      <c r="L94" s="40" t="s">
        <v>71</v>
      </c>
      <c r="M94" s="40" t="s">
        <v>137</v>
      </c>
      <c r="N94" s="40"/>
      <c r="O94" s="41"/>
      <c r="P94" s="42"/>
      <c r="Q94" s="43"/>
      <c r="R94" s="43">
        <v>7</v>
      </c>
      <c r="S94" s="38"/>
      <c r="T94" s="44"/>
      <c r="U94" s="45"/>
    </row>
    <row r="95" spans="3:21" ht="37.5">
      <c r="C95" s="37">
        <v>81</v>
      </c>
      <c r="D95" s="38" t="s">
        <v>55</v>
      </c>
      <c r="E95" s="38" t="s">
        <v>8</v>
      </c>
      <c r="F95" s="39" t="s">
        <v>152</v>
      </c>
      <c r="G95" s="39" t="s">
        <v>609</v>
      </c>
      <c r="H95" s="39" t="s">
        <v>609</v>
      </c>
      <c r="I95" s="39"/>
      <c r="J95" s="39" t="s">
        <v>57</v>
      </c>
      <c r="K95" s="38"/>
      <c r="L95" s="40" t="s">
        <v>99</v>
      </c>
      <c r="M95" s="40" t="s">
        <v>137</v>
      </c>
      <c r="N95" s="40"/>
      <c r="O95" s="41"/>
      <c r="P95" s="42"/>
      <c r="Q95" s="43"/>
      <c r="R95" s="43">
        <v>6</v>
      </c>
      <c r="S95" s="38"/>
      <c r="T95" s="44"/>
      <c r="U95" s="45"/>
    </row>
    <row r="96" spans="3:21" ht="37.5">
      <c r="C96" s="37">
        <v>82</v>
      </c>
      <c r="D96" s="38" t="s">
        <v>55</v>
      </c>
      <c r="E96" s="38" t="s">
        <v>8</v>
      </c>
      <c r="F96" s="39" t="s">
        <v>153</v>
      </c>
      <c r="G96" s="39" t="s">
        <v>609</v>
      </c>
      <c r="H96" s="39" t="s">
        <v>609</v>
      </c>
      <c r="I96" s="39"/>
      <c r="J96" s="39" t="s">
        <v>57</v>
      </c>
      <c r="K96" s="38"/>
      <c r="L96" s="40" t="s">
        <v>99</v>
      </c>
      <c r="M96" s="40" t="s">
        <v>137</v>
      </c>
      <c r="N96" s="40"/>
      <c r="O96" s="41"/>
      <c r="P96" s="42"/>
      <c r="Q96" s="43"/>
      <c r="R96" s="43">
        <v>6</v>
      </c>
      <c r="S96" s="38"/>
      <c r="T96" s="44"/>
      <c r="U96" s="45"/>
    </row>
    <row r="97" spans="3:21" ht="37.5">
      <c r="C97" s="37">
        <v>83</v>
      </c>
      <c r="D97" s="38" t="s">
        <v>55</v>
      </c>
      <c r="E97" s="38" t="s">
        <v>8</v>
      </c>
      <c r="F97" s="39" t="s">
        <v>154</v>
      </c>
      <c r="G97" s="39" t="s">
        <v>609</v>
      </c>
      <c r="H97" s="39" t="s">
        <v>609</v>
      </c>
      <c r="I97" s="39"/>
      <c r="J97" s="39" t="s">
        <v>57</v>
      </c>
      <c r="K97" s="38"/>
      <c r="L97" s="40" t="s">
        <v>99</v>
      </c>
      <c r="M97" s="40" t="s">
        <v>137</v>
      </c>
      <c r="N97" s="40"/>
      <c r="O97" s="41"/>
      <c r="P97" s="42"/>
      <c r="Q97" s="43"/>
      <c r="R97" s="43">
        <v>6</v>
      </c>
      <c r="S97" s="38"/>
      <c r="T97" s="44"/>
      <c r="U97" s="45"/>
    </row>
    <row r="98" spans="3:21" ht="37.5">
      <c r="C98" s="37">
        <v>84</v>
      </c>
      <c r="D98" s="38" t="s">
        <v>55</v>
      </c>
      <c r="E98" s="38" t="s">
        <v>8</v>
      </c>
      <c r="F98" s="39" t="s">
        <v>155</v>
      </c>
      <c r="G98" s="39" t="s">
        <v>609</v>
      </c>
      <c r="H98" s="39" t="s">
        <v>609</v>
      </c>
      <c r="I98" s="39"/>
      <c r="J98" s="39" t="s">
        <v>57</v>
      </c>
      <c r="K98" s="38"/>
      <c r="L98" s="40" t="s">
        <v>101</v>
      </c>
      <c r="M98" s="40" t="s">
        <v>137</v>
      </c>
      <c r="N98" s="40"/>
      <c r="O98" s="41"/>
      <c r="P98" s="42"/>
      <c r="Q98" s="43"/>
      <c r="R98" s="43">
        <v>5</v>
      </c>
      <c r="S98" s="38"/>
      <c r="T98" s="44"/>
      <c r="U98" s="45"/>
    </row>
    <row r="99" spans="3:21" ht="37.5">
      <c r="C99" s="37">
        <v>85</v>
      </c>
      <c r="D99" s="38" t="s">
        <v>55</v>
      </c>
      <c r="E99" s="38" t="s">
        <v>8</v>
      </c>
      <c r="F99" s="39" t="s">
        <v>156</v>
      </c>
      <c r="G99" s="39" t="s">
        <v>609</v>
      </c>
      <c r="H99" s="39" t="s">
        <v>609</v>
      </c>
      <c r="I99" s="39"/>
      <c r="J99" s="39" t="s">
        <v>57</v>
      </c>
      <c r="K99" s="38"/>
      <c r="L99" s="40" t="s">
        <v>101</v>
      </c>
      <c r="M99" s="40" t="s">
        <v>137</v>
      </c>
      <c r="N99" s="40"/>
      <c r="O99" s="41"/>
      <c r="P99" s="42"/>
      <c r="Q99" s="43"/>
      <c r="R99" s="43">
        <v>5</v>
      </c>
      <c r="S99" s="38"/>
      <c r="T99" s="44"/>
      <c r="U99" s="45"/>
    </row>
    <row r="100" spans="3:21" ht="37.5">
      <c r="C100" s="37">
        <v>86</v>
      </c>
      <c r="D100" s="38" t="s">
        <v>55</v>
      </c>
      <c r="E100" s="38" t="s">
        <v>8</v>
      </c>
      <c r="F100" s="39" t="s">
        <v>157</v>
      </c>
      <c r="G100" s="39" t="s">
        <v>609</v>
      </c>
      <c r="H100" s="39" t="s">
        <v>609</v>
      </c>
      <c r="I100" s="39"/>
      <c r="J100" s="39" t="s">
        <v>57</v>
      </c>
      <c r="K100" s="38"/>
      <c r="L100" s="40" t="s">
        <v>101</v>
      </c>
      <c r="M100" s="40" t="s">
        <v>137</v>
      </c>
      <c r="N100" s="40"/>
      <c r="O100" s="41"/>
      <c r="P100" s="42"/>
      <c r="Q100" s="43"/>
      <c r="R100" s="43">
        <v>5</v>
      </c>
      <c r="S100" s="38"/>
      <c r="T100" s="44"/>
      <c r="U100" s="45"/>
    </row>
    <row r="101" spans="3:21" ht="37.5">
      <c r="C101" s="37">
        <v>87</v>
      </c>
      <c r="D101" s="38" t="s">
        <v>55</v>
      </c>
      <c r="E101" s="38" t="s">
        <v>8</v>
      </c>
      <c r="F101" s="39" t="s">
        <v>158</v>
      </c>
      <c r="G101" s="39" t="s">
        <v>609</v>
      </c>
      <c r="H101" s="39" t="s">
        <v>609</v>
      </c>
      <c r="I101" s="39"/>
      <c r="J101" s="39" t="s">
        <v>57</v>
      </c>
      <c r="K101" s="38"/>
      <c r="L101" s="40" t="s">
        <v>96</v>
      </c>
      <c r="M101" s="40" t="s">
        <v>137</v>
      </c>
      <c r="N101" s="40"/>
      <c r="O101" s="41"/>
      <c r="P101" s="42"/>
      <c r="Q101" s="43"/>
      <c r="R101" s="43">
        <v>4</v>
      </c>
      <c r="S101" s="38"/>
      <c r="T101" s="44"/>
      <c r="U101" s="45"/>
    </row>
    <row r="102" spans="3:21" ht="37.5">
      <c r="C102" s="37">
        <v>88</v>
      </c>
      <c r="D102" s="38" t="s">
        <v>55</v>
      </c>
      <c r="E102" s="38" t="s">
        <v>8</v>
      </c>
      <c r="F102" s="39" t="s">
        <v>159</v>
      </c>
      <c r="G102" s="39" t="s">
        <v>609</v>
      </c>
      <c r="H102" s="39" t="s">
        <v>609</v>
      </c>
      <c r="I102" s="39"/>
      <c r="J102" s="39" t="s">
        <v>57</v>
      </c>
      <c r="K102" s="38"/>
      <c r="L102" s="40" t="s">
        <v>99</v>
      </c>
      <c r="M102" s="40" t="s">
        <v>160</v>
      </c>
      <c r="N102" s="40"/>
      <c r="O102" s="41"/>
      <c r="P102" s="42"/>
      <c r="Q102" s="43"/>
      <c r="R102" s="43">
        <v>7</v>
      </c>
      <c r="S102" s="38"/>
      <c r="T102" s="44"/>
      <c r="U102" s="45"/>
    </row>
    <row r="103" spans="3:21" ht="37.5">
      <c r="C103" s="37">
        <v>89</v>
      </c>
      <c r="D103" s="38" t="s">
        <v>55</v>
      </c>
      <c r="E103" s="38" t="s">
        <v>8</v>
      </c>
      <c r="F103" s="39" t="s">
        <v>161</v>
      </c>
      <c r="G103" s="39" t="s">
        <v>609</v>
      </c>
      <c r="H103" s="39" t="s">
        <v>609</v>
      </c>
      <c r="I103" s="39"/>
      <c r="J103" s="39" t="s">
        <v>57</v>
      </c>
      <c r="K103" s="38"/>
      <c r="L103" s="40" t="s">
        <v>101</v>
      </c>
      <c r="M103" s="40" t="s">
        <v>160</v>
      </c>
      <c r="N103" s="40"/>
      <c r="O103" s="41"/>
      <c r="P103" s="42"/>
      <c r="Q103" s="43"/>
      <c r="R103" s="43">
        <v>6</v>
      </c>
      <c r="S103" s="38"/>
      <c r="T103" s="44"/>
      <c r="U103" s="45"/>
    </row>
    <row r="104" spans="3:21" ht="37.5">
      <c r="C104" s="37">
        <v>90</v>
      </c>
      <c r="D104" s="38" t="s">
        <v>55</v>
      </c>
      <c r="E104" s="38" t="s">
        <v>8</v>
      </c>
      <c r="F104" s="39" t="s">
        <v>162</v>
      </c>
      <c r="G104" s="39" t="s">
        <v>609</v>
      </c>
      <c r="H104" s="39" t="s">
        <v>609</v>
      </c>
      <c r="I104" s="39"/>
      <c r="J104" s="39" t="s">
        <v>57</v>
      </c>
      <c r="K104" s="38"/>
      <c r="L104" s="40" t="s">
        <v>101</v>
      </c>
      <c r="M104" s="40" t="s">
        <v>163</v>
      </c>
      <c r="N104" s="40"/>
      <c r="O104" s="41"/>
      <c r="P104" s="42"/>
      <c r="Q104" s="43"/>
      <c r="R104" s="43">
        <v>7</v>
      </c>
      <c r="S104" s="38"/>
      <c r="T104" s="44"/>
      <c r="U104" s="45"/>
    </row>
    <row r="105" spans="3:21" ht="37.5">
      <c r="C105" s="37">
        <v>91</v>
      </c>
      <c r="D105" s="38" t="s">
        <v>55</v>
      </c>
      <c r="E105" s="38" t="s">
        <v>8</v>
      </c>
      <c r="F105" s="39" t="s">
        <v>164</v>
      </c>
      <c r="G105" s="39" t="s">
        <v>609</v>
      </c>
      <c r="H105" s="39" t="s">
        <v>609</v>
      </c>
      <c r="I105" s="39"/>
      <c r="J105" s="39" t="s">
        <v>57</v>
      </c>
      <c r="K105" s="38"/>
      <c r="L105" s="40" t="s">
        <v>101</v>
      </c>
      <c r="M105" s="40" t="s">
        <v>163</v>
      </c>
      <c r="N105" s="40"/>
      <c r="O105" s="41"/>
      <c r="P105" s="42"/>
      <c r="Q105" s="43"/>
      <c r="R105" s="43">
        <v>7</v>
      </c>
      <c r="S105" s="38"/>
      <c r="T105" s="44"/>
      <c r="U105" s="45"/>
    </row>
    <row r="106" spans="3:21" ht="37.5">
      <c r="C106" s="37">
        <v>92</v>
      </c>
      <c r="D106" s="38" t="s">
        <v>55</v>
      </c>
      <c r="E106" s="38" t="s">
        <v>8</v>
      </c>
      <c r="F106" s="39" t="s">
        <v>165</v>
      </c>
      <c r="G106" s="39" t="s">
        <v>609</v>
      </c>
      <c r="H106" s="39" t="s">
        <v>609</v>
      </c>
      <c r="I106" s="39"/>
      <c r="J106" s="39" t="s">
        <v>57</v>
      </c>
      <c r="K106" s="38"/>
      <c r="L106" s="40" t="s">
        <v>135</v>
      </c>
      <c r="M106" s="40" t="s">
        <v>163</v>
      </c>
      <c r="N106" s="40"/>
      <c r="O106" s="41"/>
      <c r="P106" s="42"/>
      <c r="Q106" s="43"/>
      <c r="R106" s="43">
        <v>4</v>
      </c>
      <c r="S106" s="38"/>
      <c r="T106" s="44"/>
      <c r="U106" s="45"/>
    </row>
    <row r="107" spans="3:21" ht="37.5">
      <c r="C107" s="37">
        <v>93</v>
      </c>
      <c r="D107" s="38" t="s">
        <v>55</v>
      </c>
      <c r="E107" s="38" t="s">
        <v>8</v>
      </c>
      <c r="F107" s="39" t="s">
        <v>166</v>
      </c>
      <c r="G107" s="39" t="s">
        <v>609</v>
      </c>
      <c r="H107" s="39" t="s">
        <v>609</v>
      </c>
      <c r="I107" s="39"/>
      <c r="J107" s="39" t="s">
        <v>57</v>
      </c>
      <c r="K107" s="38"/>
      <c r="L107" s="40" t="s">
        <v>66</v>
      </c>
      <c r="M107" s="40" t="s">
        <v>163</v>
      </c>
      <c r="N107" s="40"/>
      <c r="O107" s="41"/>
      <c r="P107" s="42"/>
      <c r="Q107" s="43"/>
      <c r="R107" s="43">
        <v>5</v>
      </c>
      <c r="S107" s="38"/>
      <c r="T107" s="44"/>
      <c r="U107" s="45"/>
    </row>
    <row r="108" spans="3:21" ht="37.5">
      <c r="C108" s="37">
        <v>94</v>
      </c>
      <c r="D108" s="38" t="s">
        <v>55</v>
      </c>
      <c r="E108" s="38" t="s">
        <v>8</v>
      </c>
      <c r="F108" s="39" t="s">
        <v>167</v>
      </c>
      <c r="G108" s="39" t="s">
        <v>609</v>
      </c>
      <c r="H108" s="39" t="s">
        <v>609</v>
      </c>
      <c r="I108" s="39"/>
      <c r="J108" s="39" t="s">
        <v>57</v>
      </c>
      <c r="K108" s="38"/>
      <c r="L108" s="40" t="s">
        <v>135</v>
      </c>
      <c r="M108" s="40" t="s">
        <v>163</v>
      </c>
      <c r="N108" s="40"/>
      <c r="O108" s="41"/>
      <c r="P108" s="42"/>
      <c r="Q108" s="43"/>
      <c r="R108" s="43">
        <v>4</v>
      </c>
      <c r="S108" s="38"/>
      <c r="T108" s="44"/>
      <c r="U108" s="45"/>
    </row>
    <row r="109" spans="3:21" ht="37.5">
      <c r="C109" s="37">
        <v>95</v>
      </c>
      <c r="D109" s="38" t="s">
        <v>55</v>
      </c>
      <c r="E109" s="38" t="s">
        <v>8</v>
      </c>
      <c r="F109" s="39" t="s">
        <v>168</v>
      </c>
      <c r="G109" s="39" t="s">
        <v>609</v>
      </c>
      <c r="H109" s="39" t="s">
        <v>609</v>
      </c>
      <c r="I109" s="39"/>
      <c r="J109" s="39" t="s">
        <v>57</v>
      </c>
      <c r="K109" s="38"/>
      <c r="L109" s="40" t="s">
        <v>135</v>
      </c>
      <c r="M109" s="40" t="s">
        <v>163</v>
      </c>
      <c r="N109" s="40"/>
      <c r="O109" s="41"/>
      <c r="P109" s="42"/>
      <c r="Q109" s="43"/>
      <c r="R109" s="43">
        <v>4</v>
      </c>
      <c r="S109" s="38"/>
      <c r="T109" s="44"/>
      <c r="U109" s="45"/>
    </row>
    <row r="110" spans="3:21" ht="37.5">
      <c r="C110" s="37">
        <v>96</v>
      </c>
      <c r="D110" s="38" t="s">
        <v>55</v>
      </c>
      <c r="E110" s="38" t="s">
        <v>8</v>
      </c>
      <c r="F110" s="39" t="s">
        <v>169</v>
      </c>
      <c r="G110" s="39" t="s">
        <v>609</v>
      </c>
      <c r="H110" s="39" t="s">
        <v>609</v>
      </c>
      <c r="I110" s="39"/>
      <c r="J110" s="39" t="s">
        <v>57</v>
      </c>
      <c r="K110" s="38"/>
      <c r="L110" s="40" t="s">
        <v>135</v>
      </c>
      <c r="M110" s="40" t="s">
        <v>163</v>
      </c>
      <c r="N110" s="40"/>
      <c r="O110" s="41"/>
      <c r="P110" s="42"/>
      <c r="Q110" s="43"/>
      <c r="R110" s="43">
        <v>4</v>
      </c>
      <c r="S110" s="38"/>
      <c r="T110" s="44"/>
      <c r="U110" s="45"/>
    </row>
    <row r="111" spans="3:21" ht="37.5">
      <c r="C111" s="37">
        <v>97</v>
      </c>
      <c r="D111" s="38" t="s">
        <v>55</v>
      </c>
      <c r="E111" s="38" t="s">
        <v>8</v>
      </c>
      <c r="F111" s="39" t="s">
        <v>170</v>
      </c>
      <c r="G111" s="39" t="s">
        <v>609</v>
      </c>
      <c r="H111" s="39" t="s">
        <v>609</v>
      </c>
      <c r="I111" s="39"/>
      <c r="J111" s="39" t="s">
        <v>57</v>
      </c>
      <c r="K111" s="38"/>
      <c r="L111" s="40" t="s">
        <v>135</v>
      </c>
      <c r="M111" s="40" t="s">
        <v>163</v>
      </c>
      <c r="N111" s="40"/>
      <c r="O111" s="41"/>
      <c r="P111" s="42"/>
      <c r="Q111" s="43"/>
      <c r="R111" s="43">
        <v>4</v>
      </c>
      <c r="S111" s="38"/>
      <c r="T111" s="44"/>
      <c r="U111" s="45"/>
    </row>
    <row r="112" spans="3:21" ht="37.5">
      <c r="C112" s="37">
        <v>98</v>
      </c>
      <c r="D112" s="38" t="s">
        <v>55</v>
      </c>
      <c r="E112" s="38" t="s">
        <v>8</v>
      </c>
      <c r="F112" s="39" t="s">
        <v>171</v>
      </c>
      <c r="G112" s="39" t="s">
        <v>609</v>
      </c>
      <c r="H112" s="39" t="s">
        <v>609</v>
      </c>
      <c r="I112" s="39"/>
      <c r="J112" s="39" t="s">
        <v>57</v>
      </c>
      <c r="K112" s="38"/>
      <c r="L112" s="40" t="s">
        <v>135</v>
      </c>
      <c r="M112" s="40" t="s">
        <v>163</v>
      </c>
      <c r="N112" s="40"/>
      <c r="O112" s="41"/>
      <c r="P112" s="42"/>
      <c r="Q112" s="43"/>
      <c r="R112" s="43">
        <v>4</v>
      </c>
      <c r="S112" s="38"/>
      <c r="T112" s="44"/>
      <c r="U112" s="45"/>
    </row>
    <row r="113" spans="3:21" ht="37.5">
      <c r="C113" s="37">
        <v>99</v>
      </c>
      <c r="D113" s="38" t="s">
        <v>55</v>
      </c>
      <c r="E113" s="38" t="s">
        <v>8</v>
      </c>
      <c r="F113" s="39" t="s">
        <v>172</v>
      </c>
      <c r="G113" s="39" t="s">
        <v>609</v>
      </c>
      <c r="H113" s="39" t="s">
        <v>609</v>
      </c>
      <c r="I113" s="39"/>
      <c r="J113" s="39" t="s">
        <v>57</v>
      </c>
      <c r="K113" s="38"/>
      <c r="L113" s="40" t="s">
        <v>96</v>
      </c>
      <c r="M113" s="40" t="s">
        <v>163</v>
      </c>
      <c r="N113" s="40"/>
      <c r="O113" s="41"/>
      <c r="P113" s="42"/>
      <c r="Q113" s="43"/>
      <c r="R113" s="43">
        <v>6</v>
      </c>
      <c r="S113" s="38"/>
      <c r="T113" s="44"/>
      <c r="U113" s="45"/>
    </row>
    <row r="114" spans="3:21" ht="37.5">
      <c r="C114" s="37">
        <v>100</v>
      </c>
      <c r="D114" s="38" t="s">
        <v>55</v>
      </c>
      <c r="E114" s="38" t="s">
        <v>8</v>
      </c>
      <c r="F114" s="39" t="s">
        <v>173</v>
      </c>
      <c r="G114" s="39" t="s">
        <v>609</v>
      </c>
      <c r="H114" s="39" t="s">
        <v>609</v>
      </c>
      <c r="I114" s="39"/>
      <c r="J114" s="39" t="s">
        <v>57</v>
      </c>
      <c r="K114" s="38"/>
      <c r="L114" s="40" t="s">
        <v>71</v>
      </c>
      <c r="M114" s="40" t="s">
        <v>163</v>
      </c>
      <c r="N114" s="40"/>
      <c r="O114" s="41"/>
      <c r="P114" s="42"/>
      <c r="Q114" s="43"/>
      <c r="R114" s="43">
        <v>9</v>
      </c>
      <c r="S114" s="38"/>
      <c r="T114" s="44"/>
      <c r="U114" s="45"/>
    </row>
    <row r="115" spans="3:21" ht="37.5">
      <c r="C115" s="37">
        <v>101</v>
      </c>
      <c r="D115" s="38" t="s">
        <v>55</v>
      </c>
      <c r="E115" s="38" t="s">
        <v>8</v>
      </c>
      <c r="F115" s="39" t="s">
        <v>174</v>
      </c>
      <c r="G115" s="39" t="s">
        <v>609</v>
      </c>
      <c r="H115" s="39" t="s">
        <v>609</v>
      </c>
      <c r="I115" s="39"/>
      <c r="J115" s="39" t="s">
        <v>64</v>
      </c>
      <c r="K115" s="38"/>
      <c r="L115" s="40" t="s">
        <v>135</v>
      </c>
      <c r="M115" s="40" t="s">
        <v>163</v>
      </c>
      <c r="N115" s="40"/>
      <c r="O115" s="41"/>
      <c r="P115" s="42"/>
      <c r="Q115" s="43"/>
      <c r="R115" s="43">
        <v>4</v>
      </c>
      <c r="S115" s="38"/>
      <c r="T115" s="44"/>
      <c r="U115" s="45"/>
    </row>
    <row r="116" spans="3:21" ht="37.5">
      <c r="C116" s="37">
        <v>102</v>
      </c>
      <c r="D116" s="38" t="s">
        <v>55</v>
      </c>
      <c r="E116" s="38" t="s">
        <v>8</v>
      </c>
      <c r="F116" s="39" t="s">
        <v>175</v>
      </c>
      <c r="G116" s="39" t="s">
        <v>609</v>
      </c>
      <c r="H116" s="39" t="s">
        <v>609</v>
      </c>
      <c r="I116" s="39"/>
      <c r="J116" s="39" t="s">
        <v>64</v>
      </c>
      <c r="K116" s="38"/>
      <c r="L116" s="40" t="s">
        <v>160</v>
      </c>
      <c r="M116" s="40" t="s">
        <v>163</v>
      </c>
      <c r="N116" s="40"/>
      <c r="O116" s="41"/>
      <c r="P116" s="42"/>
      <c r="Q116" s="43"/>
      <c r="R116" s="43">
        <v>1</v>
      </c>
      <c r="S116" s="38"/>
      <c r="T116" s="44"/>
      <c r="U116" s="45"/>
    </row>
    <row r="117" spans="3:21" ht="37.5">
      <c r="C117" s="37">
        <v>103</v>
      </c>
      <c r="D117" s="38" t="s">
        <v>55</v>
      </c>
      <c r="E117" s="38" t="s">
        <v>8</v>
      </c>
      <c r="F117" s="39" t="s">
        <v>176</v>
      </c>
      <c r="G117" s="39" t="s">
        <v>609</v>
      </c>
      <c r="H117" s="39" t="s">
        <v>609</v>
      </c>
      <c r="I117" s="39"/>
      <c r="J117" s="39" t="s">
        <v>57</v>
      </c>
      <c r="K117" s="38"/>
      <c r="L117" s="40" t="s">
        <v>96</v>
      </c>
      <c r="M117" s="40" t="s">
        <v>163</v>
      </c>
      <c r="N117" s="40"/>
      <c r="O117" s="41"/>
      <c r="P117" s="42"/>
      <c r="Q117" s="43"/>
      <c r="R117" s="43">
        <v>6</v>
      </c>
      <c r="S117" s="38"/>
      <c r="T117" s="44"/>
      <c r="U117" s="45"/>
    </row>
    <row r="118" spans="3:21" ht="37.5">
      <c r="C118" s="37">
        <v>104</v>
      </c>
      <c r="D118" s="38" t="s">
        <v>55</v>
      </c>
      <c r="E118" s="38" t="s">
        <v>8</v>
      </c>
      <c r="F118" s="39" t="s">
        <v>177</v>
      </c>
      <c r="G118" s="39" t="s">
        <v>609</v>
      </c>
      <c r="H118" s="39" t="s">
        <v>609</v>
      </c>
      <c r="I118" s="39"/>
      <c r="J118" s="39" t="s">
        <v>57</v>
      </c>
      <c r="K118" s="38"/>
      <c r="L118" s="40" t="s">
        <v>101</v>
      </c>
      <c r="M118" s="40" t="s">
        <v>163</v>
      </c>
      <c r="N118" s="40"/>
      <c r="O118" s="41"/>
      <c r="P118" s="42"/>
      <c r="Q118" s="43"/>
      <c r="R118" s="43">
        <v>7</v>
      </c>
      <c r="S118" s="38"/>
      <c r="T118" s="44"/>
      <c r="U118" s="45"/>
    </row>
    <row r="119" spans="3:21" ht="37.5">
      <c r="C119" s="37">
        <v>105</v>
      </c>
      <c r="D119" s="38" t="s">
        <v>55</v>
      </c>
      <c r="E119" s="38" t="s">
        <v>8</v>
      </c>
      <c r="F119" s="39" t="s">
        <v>178</v>
      </c>
      <c r="G119" s="39" t="s">
        <v>609</v>
      </c>
      <c r="H119" s="39" t="s">
        <v>609</v>
      </c>
      <c r="I119" s="39"/>
      <c r="J119" s="39" t="s">
        <v>57</v>
      </c>
      <c r="K119" s="38"/>
      <c r="L119" s="40" t="s">
        <v>101</v>
      </c>
      <c r="M119" s="40" t="s">
        <v>163</v>
      </c>
      <c r="N119" s="40"/>
      <c r="O119" s="41"/>
      <c r="P119" s="42"/>
      <c r="Q119" s="43"/>
      <c r="R119" s="43">
        <v>7</v>
      </c>
      <c r="S119" s="38"/>
      <c r="T119" s="44"/>
      <c r="U119" s="45"/>
    </row>
    <row r="120" spans="3:21" ht="37.5">
      <c r="C120" s="37">
        <v>106</v>
      </c>
      <c r="D120" s="38" t="s">
        <v>55</v>
      </c>
      <c r="E120" s="38" t="s">
        <v>8</v>
      </c>
      <c r="F120" s="39" t="s">
        <v>179</v>
      </c>
      <c r="G120" s="39" t="s">
        <v>609</v>
      </c>
      <c r="H120" s="39" t="s">
        <v>609</v>
      </c>
      <c r="I120" s="39"/>
      <c r="J120" s="39" t="s">
        <v>57</v>
      </c>
      <c r="K120" s="38"/>
      <c r="L120" s="40" t="s">
        <v>96</v>
      </c>
      <c r="M120" s="40" t="s">
        <v>163</v>
      </c>
      <c r="N120" s="40"/>
      <c r="O120" s="41"/>
      <c r="P120" s="42"/>
      <c r="Q120" s="43"/>
      <c r="R120" s="43">
        <v>6</v>
      </c>
      <c r="S120" s="38"/>
      <c r="T120" s="44"/>
      <c r="U120" s="45"/>
    </row>
    <row r="121" spans="3:21" ht="37.5">
      <c r="C121" s="37">
        <v>107</v>
      </c>
      <c r="D121" s="38" t="s">
        <v>55</v>
      </c>
      <c r="E121" s="38" t="s">
        <v>8</v>
      </c>
      <c r="F121" s="39" t="s">
        <v>180</v>
      </c>
      <c r="G121" s="39" t="s">
        <v>609</v>
      </c>
      <c r="H121" s="39" t="s">
        <v>609</v>
      </c>
      <c r="I121" s="39"/>
      <c r="J121" s="39" t="s">
        <v>57</v>
      </c>
      <c r="K121" s="38"/>
      <c r="L121" s="40" t="s">
        <v>101</v>
      </c>
      <c r="M121" s="40" t="s">
        <v>163</v>
      </c>
      <c r="N121" s="40"/>
      <c r="O121" s="41"/>
      <c r="P121" s="42"/>
      <c r="Q121" s="43"/>
      <c r="R121" s="43">
        <v>7</v>
      </c>
      <c r="S121" s="38"/>
      <c r="T121" s="44"/>
      <c r="U121" s="45"/>
    </row>
    <row r="122" spans="3:21" ht="37.5">
      <c r="C122" s="37">
        <v>108</v>
      </c>
      <c r="D122" s="38" t="s">
        <v>55</v>
      </c>
      <c r="E122" s="38" t="s">
        <v>8</v>
      </c>
      <c r="F122" s="39" t="s">
        <v>181</v>
      </c>
      <c r="G122" s="39" t="s">
        <v>609</v>
      </c>
      <c r="H122" s="39" t="s">
        <v>609</v>
      </c>
      <c r="I122" s="39"/>
      <c r="J122" s="39" t="s">
        <v>57</v>
      </c>
      <c r="K122" s="38"/>
      <c r="L122" s="40" t="s">
        <v>135</v>
      </c>
      <c r="M122" s="40" t="s">
        <v>163</v>
      </c>
      <c r="N122" s="40"/>
      <c r="O122" s="41"/>
      <c r="P122" s="42"/>
      <c r="Q122" s="43"/>
      <c r="R122" s="43">
        <v>4</v>
      </c>
      <c r="S122" s="38"/>
      <c r="T122" s="44"/>
      <c r="U122" s="45"/>
    </row>
    <row r="123" spans="3:21" ht="37.5">
      <c r="C123" s="37">
        <v>109</v>
      </c>
      <c r="D123" s="38" t="s">
        <v>55</v>
      </c>
      <c r="E123" s="38" t="s">
        <v>8</v>
      </c>
      <c r="F123" s="39" t="s">
        <v>182</v>
      </c>
      <c r="G123" s="39" t="s">
        <v>609</v>
      </c>
      <c r="H123" s="39" t="s">
        <v>609</v>
      </c>
      <c r="I123" s="39"/>
      <c r="J123" s="39" t="s">
        <v>57</v>
      </c>
      <c r="K123" s="38"/>
      <c r="L123" s="40" t="s">
        <v>99</v>
      </c>
      <c r="M123" s="40" t="s">
        <v>163</v>
      </c>
      <c r="N123" s="40"/>
      <c r="O123" s="41"/>
      <c r="P123" s="42"/>
      <c r="Q123" s="43"/>
      <c r="R123" s="43">
        <v>8</v>
      </c>
      <c r="S123" s="38"/>
      <c r="T123" s="44"/>
      <c r="U123" s="45"/>
    </row>
    <row r="124" spans="3:21" ht="37.5">
      <c r="C124" s="37">
        <v>110</v>
      </c>
      <c r="D124" s="38" t="s">
        <v>55</v>
      </c>
      <c r="E124" s="38" t="s">
        <v>8</v>
      </c>
      <c r="F124" s="39" t="s">
        <v>183</v>
      </c>
      <c r="G124" s="39" t="s">
        <v>609</v>
      </c>
      <c r="H124" s="39" t="s">
        <v>609</v>
      </c>
      <c r="I124" s="39"/>
      <c r="J124" s="39" t="s">
        <v>64</v>
      </c>
      <c r="K124" s="38"/>
      <c r="L124" s="40" t="s">
        <v>99</v>
      </c>
      <c r="M124" s="40" t="s">
        <v>163</v>
      </c>
      <c r="N124" s="40"/>
      <c r="O124" s="41"/>
      <c r="P124" s="42"/>
      <c r="Q124" s="43"/>
      <c r="R124" s="43">
        <v>8</v>
      </c>
      <c r="S124" s="38"/>
      <c r="T124" s="44"/>
      <c r="U124" s="45"/>
    </row>
    <row r="125" spans="3:21" ht="37.5">
      <c r="C125" s="37">
        <v>111</v>
      </c>
      <c r="D125" s="38" t="s">
        <v>55</v>
      </c>
      <c r="E125" s="38" t="s">
        <v>8</v>
      </c>
      <c r="F125" s="39" t="s">
        <v>184</v>
      </c>
      <c r="G125" s="39" t="s">
        <v>609</v>
      </c>
      <c r="H125" s="39" t="s">
        <v>609</v>
      </c>
      <c r="I125" s="39"/>
      <c r="J125" s="39" t="s">
        <v>57</v>
      </c>
      <c r="K125" s="38"/>
      <c r="L125" s="40" t="s">
        <v>71</v>
      </c>
      <c r="M125" s="40" t="s">
        <v>163</v>
      </c>
      <c r="N125" s="40"/>
      <c r="O125" s="41"/>
      <c r="P125" s="42"/>
      <c r="Q125" s="43"/>
      <c r="R125" s="43">
        <v>9</v>
      </c>
      <c r="S125" s="38"/>
      <c r="T125" s="44"/>
      <c r="U125" s="45"/>
    </row>
    <row r="126" spans="3:21" ht="56.25">
      <c r="C126" s="37">
        <v>112</v>
      </c>
      <c r="D126" s="38" t="s">
        <v>185</v>
      </c>
      <c r="E126" s="38" t="s">
        <v>186</v>
      </c>
      <c r="F126" s="39">
        <v>1</v>
      </c>
      <c r="G126" s="39" t="s">
        <v>609</v>
      </c>
      <c r="H126" s="39" t="s">
        <v>609</v>
      </c>
      <c r="I126" s="39"/>
      <c r="J126" s="39" t="s">
        <v>57</v>
      </c>
      <c r="K126" s="38" t="s">
        <v>187</v>
      </c>
      <c r="L126" s="40" t="s">
        <v>74</v>
      </c>
      <c r="M126" s="40" t="s">
        <v>99</v>
      </c>
      <c r="N126" s="40"/>
      <c r="O126" s="41"/>
      <c r="P126" s="42"/>
      <c r="Q126" s="43"/>
      <c r="R126" s="43">
        <v>3</v>
      </c>
      <c r="S126" s="38"/>
      <c r="T126" s="44"/>
      <c r="U126" s="45"/>
    </row>
    <row r="127" spans="3:21" ht="56.25">
      <c r="C127" s="37">
        <v>113</v>
      </c>
      <c r="D127" s="38" t="s">
        <v>188</v>
      </c>
      <c r="E127" s="38" t="s">
        <v>186</v>
      </c>
      <c r="F127" s="39">
        <v>1</v>
      </c>
      <c r="G127" s="39" t="s">
        <v>609</v>
      </c>
      <c r="H127" s="39" t="s">
        <v>609</v>
      </c>
      <c r="I127" s="39"/>
      <c r="J127" s="39" t="s">
        <v>57</v>
      </c>
      <c r="K127" s="38" t="s">
        <v>187</v>
      </c>
      <c r="L127" s="40" t="s">
        <v>58</v>
      </c>
      <c r="M127" s="40" t="s">
        <v>66</v>
      </c>
      <c r="N127" s="40"/>
      <c r="O127" s="41"/>
      <c r="P127" s="42"/>
      <c r="Q127" s="43">
        <v>15</v>
      </c>
      <c r="R127" s="43"/>
      <c r="S127" s="38"/>
      <c r="T127" s="44"/>
      <c r="U127" s="45"/>
    </row>
    <row r="128" spans="3:21" ht="56.25">
      <c r="C128" s="37">
        <v>114</v>
      </c>
      <c r="D128" s="38" t="s">
        <v>185</v>
      </c>
      <c r="E128" s="38" t="s">
        <v>186</v>
      </c>
      <c r="F128" s="39">
        <v>1</v>
      </c>
      <c r="G128" s="39" t="s">
        <v>609</v>
      </c>
      <c r="H128" s="39" t="s">
        <v>609</v>
      </c>
      <c r="I128" s="39"/>
      <c r="J128" s="39" t="s">
        <v>57</v>
      </c>
      <c r="K128" s="38" t="s">
        <v>187</v>
      </c>
      <c r="L128" s="40" t="s">
        <v>71</v>
      </c>
      <c r="M128" s="40" t="s">
        <v>66</v>
      </c>
      <c r="N128" s="40"/>
      <c r="O128" s="41"/>
      <c r="P128" s="42"/>
      <c r="Q128" s="43"/>
      <c r="R128" s="43">
        <v>4</v>
      </c>
      <c r="S128" s="38"/>
      <c r="T128" s="44"/>
      <c r="U128" s="45"/>
    </row>
    <row r="129" spans="3:21" ht="56.25">
      <c r="C129" s="37">
        <v>115</v>
      </c>
      <c r="D129" s="38" t="s">
        <v>188</v>
      </c>
      <c r="E129" s="38" t="s">
        <v>186</v>
      </c>
      <c r="F129" s="39">
        <v>1</v>
      </c>
      <c r="G129" s="39" t="s">
        <v>609</v>
      </c>
      <c r="H129" s="39" t="s">
        <v>609</v>
      </c>
      <c r="I129" s="39"/>
      <c r="J129" s="39" t="s">
        <v>57</v>
      </c>
      <c r="K129" s="38" t="s">
        <v>187</v>
      </c>
      <c r="L129" s="40" t="s">
        <v>62</v>
      </c>
      <c r="M129" s="40" t="s">
        <v>66</v>
      </c>
      <c r="N129" s="40"/>
      <c r="O129" s="41"/>
      <c r="P129" s="42"/>
      <c r="Q129" s="43">
        <v>7</v>
      </c>
      <c r="R129" s="43"/>
      <c r="S129" s="38"/>
      <c r="T129" s="44"/>
      <c r="U129" s="45"/>
    </row>
    <row r="130" spans="3:21" ht="56.25">
      <c r="C130" s="37">
        <v>116</v>
      </c>
      <c r="D130" s="38" t="s">
        <v>188</v>
      </c>
      <c r="E130" s="38" t="s">
        <v>186</v>
      </c>
      <c r="F130" s="39">
        <v>1</v>
      </c>
      <c r="G130" s="39" t="s">
        <v>609</v>
      </c>
      <c r="H130" s="39" t="s">
        <v>609</v>
      </c>
      <c r="I130" s="39"/>
      <c r="J130" s="39" t="s">
        <v>57</v>
      </c>
      <c r="K130" s="38" t="s">
        <v>187</v>
      </c>
      <c r="L130" s="40" t="s">
        <v>58</v>
      </c>
      <c r="M130" s="40" t="s">
        <v>135</v>
      </c>
      <c r="N130" s="40"/>
      <c r="O130" s="41"/>
      <c r="P130" s="42"/>
      <c r="Q130" s="43">
        <v>18</v>
      </c>
      <c r="R130" s="43"/>
      <c r="S130" s="38"/>
      <c r="T130" s="44"/>
      <c r="U130" s="45"/>
    </row>
    <row r="131" spans="3:21" ht="56.25">
      <c r="C131" s="37">
        <v>117</v>
      </c>
      <c r="D131" s="38" t="s">
        <v>185</v>
      </c>
      <c r="E131" s="38" t="s">
        <v>186</v>
      </c>
      <c r="F131" s="39">
        <v>1</v>
      </c>
      <c r="G131" s="39" t="s">
        <v>609</v>
      </c>
      <c r="H131" s="39" t="s">
        <v>609</v>
      </c>
      <c r="I131" s="39"/>
      <c r="J131" s="39" t="s">
        <v>57</v>
      </c>
      <c r="K131" s="38" t="s">
        <v>187</v>
      </c>
      <c r="L131" s="40" t="s">
        <v>101</v>
      </c>
      <c r="M131" s="40" t="s">
        <v>189</v>
      </c>
      <c r="N131" s="40"/>
      <c r="O131" s="41"/>
      <c r="P131" s="42"/>
      <c r="Q131" s="43"/>
      <c r="R131" s="43">
        <v>4</v>
      </c>
      <c r="S131" s="38"/>
      <c r="T131" s="44"/>
      <c r="U131" s="45"/>
    </row>
    <row r="132" spans="3:21" ht="56.25">
      <c r="C132" s="37">
        <v>118</v>
      </c>
      <c r="D132" s="38" t="s">
        <v>188</v>
      </c>
      <c r="E132" s="38" t="s">
        <v>186</v>
      </c>
      <c r="F132" s="39">
        <v>1</v>
      </c>
      <c r="G132" s="39" t="s">
        <v>609</v>
      </c>
      <c r="H132" s="39" t="s">
        <v>609</v>
      </c>
      <c r="I132" s="39"/>
      <c r="J132" s="39" t="s">
        <v>57</v>
      </c>
      <c r="K132" s="38" t="s">
        <v>187</v>
      </c>
      <c r="L132" s="40" t="s">
        <v>66</v>
      </c>
      <c r="M132" s="40" t="s">
        <v>189</v>
      </c>
      <c r="N132" s="40"/>
      <c r="O132" s="41"/>
      <c r="P132" s="42"/>
      <c r="Q132" s="43">
        <v>4</v>
      </c>
      <c r="R132" s="43"/>
      <c r="S132" s="38"/>
      <c r="T132" s="44"/>
      <c r="U132" s="45"/>
    </row>
    <row r="133" spans="3:21" ht="56.25">
      <c r="C133" s="37">
        <v>119</v>
      </c>
      <c r="D133" s="38" t="s">
        <v>185</v>
      </c>
      <c r="E133" s="38" t="s">
        <v>186</v>
      </c>
      <c r="F133" s="39">
        <v>1</v>
      </c>
      <c r="G133" s="39" t="s">
        <v>609</v>
      </c>
      <c r="H133" s="39" t="s">
        <v>609</v>
      </c>
      <c r="I133" s="39"/>
      <c r="J133" s="39" t="s">
        <v>57</v>
      </c>
      <c r="K133" s="38" t="s">
        <v>187</v>
      </c>
      <c r="L133" s="40" t="s">
        <v>62</v>
      </c>
      <c r="M133" s="40" t="s">
        <v>66</v>
      </c>
      <c r="N133" s="40"/>
      <c r="O133" s="41"/>
      <c r="P133" s="42"/>
      <c r="Q133" s="43"/>
      <c r="R133" s="43">
        <v>5</v>
      </c>
      <c r="S133" s="38"/>
      <c r="T133" s="44"/>
      <c r="U133" s="45"/>
    </row>
    <row r="134" spans="3:21" ht="56.25">
      <c r="C134" s="37">
        <v>120</v>
      </c>
      <c r="D134" s="38" t="s">
        <v>188</v>
      </c>
      <c r="E134" s="38" t="s">
        <v>186</v>
      </c>
      <c r="F134" s="39">
        <v>1</v>
      </c>
      <c r="G134" s="39" t="s">
        <v>609</v>
      </c>
      <c r="H134" s="39" t="s">
        <v>609</v>
      </c>
      <c r="I134" s="39"/>
      <c r="J134" s="39" t="s">
        <v>57</v>
      </c>
      <c r="K134" s="38" t="s">
        <v>187</v>
      </c>
      <c r="L134" s="40" t="s">
        <v>99</v>
      </c>
      <c r="M134" s="40" t="s">
        <v>189</v>
      </c>
      <c r="N134" s="40"/>
      <c r="O134" s="41"/>
      <c r="P134" s="42"/>
      <c r="Q134" s="43">
        <v>7</v>
      </c>
      <c r="R134" s="43"/>
      <c r="S134" s="38"/>
      <c r="T134" s="44"/>
      <c r="U134" s="45"/>
    </row>
    <row r="135" spans="3:21" ht="56.25">
      <c r="C135" s="37">
        <v>121</v>
      </c>
      <c r="D135" s="38" t="s">
        <v>188</v>
      </c>
      <c r="E135" s="38" t="s">
        <v>186</v>
      </c>
      <c r="F135" s="39">
        <v>1</v>
      </c>
      <c r="G135" s="39" t="s">
        <v>609</v>
      </c>
      <c r="H135" s="39" t="s">
        <v>609</v>
      </c>
      <c r="I135" s="39"/>
      <c r="J135" s="39" t="s">
        <v>57</v>
      </c>
      <c r="K135" s="38" t="s">
        <v>187</v>
      </c>
      <c r="L135" s="40" t="s">
        <v>71</v>
      </c>
      <c r="M135" s="40" t="s">
        <v>189</v>
      </c>
      <c r="N135" s="40"/>
      <c r="O135" s="41"/>
      <c r="P135" s="42"/>
      <c r="Q135" s="43">
        <v>8</v>
      </c>
      <c r="R135" s="43"/>
      <c r="S135" s="38"/>
      <c r="T135" s="44"/>
      <c r="U135" s="45"/>
    </row>
    <row r="136" spans="3:21" ht="56.25">
      <c r="C136" s="37">
        <v>122</v>
      </c>
      <c r="D136" s="38" t="s">
        <v>188</v>
      </c>
      <c r="E136" s="38" t="s">
        <v>186</v>
      </c>
      <c r="F136" s="39">
        <v>1</v>
      </c>
      <c r="G136" s="39" t="s">
        <v>609</v>
      </c>
      <c r="H136" s="39" t="s">
        <v>609</v>
      </c>
      <c r="I136" s="39"/>
      <c r="J136" s="39" t="s">
        <v>57</v>
      </c>
      <c r="K136" s="38" t="s">
        <v>187</v>
      </c>
      <c r="L136" s="40" t="s">
        <v>62</v>
      </c>
      <c r="M136" s="40" t="s">
        <v>189</v>
      </c>
      <c r="N136" s="40"/>
      <c r="O136" s="41"/>
      <c r="P136" s="42"/>
      <c r="Q136" s="43">
        <v>11</v>
      </c>
      <c r="R136" s="43"/>
      <c r="S136" s="38"/>
      <c r="T136" s="44"/>
      <c r="U136" s="45"/>
    </row>
    <row r="137" spans="3:21" ht="56.25">
      <c r="C137" s="37">
        <v>123</v>
      </c>
      <c r="D137" s="38" t="s">
        <v>188</v>
      </c>
      <c r="E137" s="38" t="s">
        <v>186</v>
      </c>
      <c r="F137" s="39">
        <v>1</v>
      </c>
      <c r="G137" s="39" t="s">
        <v>609</v>
      </c>
      <c r="H137" s="39" t="s">
        <v>609</v>
      </c>
      <c r="I137" s="39"/>
      <c r="J137" s="39" t="s">
        <v>57</v>
      </c>
      <c r="K137" s="38" t="s">
        <v>187</v>
      </c>
      <c r="L137" s="40" t="s">
        <v>74</v>
      </c>
      <c r="M137" s="40" t="s">
        <v>189</v>
      </c>
      <c r="N137" s="40"/>
      <c r="O137" s="41"/>
      <c r="P137" s="42"/>
      <c r="Q137" s="43">
        <v>12</v>
      </c>
      <c r="R137" s="43"/>
      <c r="S137" s="38"/>
      <c r="T137" s="44"/>
      <c r="U137" s="45"/>
    </row>
    <row r="138" spans="3:21" ht="37.5">
      <c r="C138" s="37">
        <v>124</v>
      </c>
      <c r="D138" s="38" t="s">
        <v>185</v>
      </c>
      <c r="E138" s="38" t="s">
        <v>190</v>
      </c>
      <c r="F138" s="39">
        <v>1</v>
      </c>
      <c r="G138" s="39" t="s">
        <v>609</v>
      </c>
      <c r="H138" s="39" t="s">
        <v>609</v>
      </c>
      <c r="I138" s="39"/>
      <c r="J138" s="39" t="s">
        <v>57</v>
      </c>
      <c r="K138" s="38" t="s">
        <v>187</v>
      </c>
      <c r="L138" s="40" t="s">
        <v>71</v>
      </c>
      <c r="M138" s="40" t="s">
        <v>66</v>
      </c>
      <c r="N138" s="40"/>
      <c r="O138" s="41"/>
      <c r="P138" s="42"/>
      <c r="Q138" s="43"/>
      <c r="R138" s="43">
        <v>4</v>
      </c>
      <c r="S138" s="38"/>
      <c r="T138" s="44"/>
      <c r="U138" s="45"/>
    </row>
    <row r="139" spans="3:21" ht="56.25">
      <c r="C139" s="37">
        <v>125</v>
      </c>
      <c r="D139" s="38" t="s">
        <v>188</v>
      </c>
      <c r="E139" s="38" t="s">
        <v>186</v>
      </c>
      <c r="F139" s="39">
        <v>1</v>
      </c>
      <c r="G139" s="39" t="s">
        <v>609</v>
      </c>
      <c r="H139" s="39" t="s">
        <v>609</v>
      </c>
      <c r="I139" s="39"/>
      <c r="J139" s="39" t="s">
        <v>57</v>
      </c>
      <c r="K139" s="38" t="s">
        <v>187</v>
      </c>
      <c r="L139" s="40" t="s">
        <v>65</v>
      </c>
      <c r="M139" s="40" t="s">
        <v>137</v>
      </c>
      <c r="N139" s="40"/>
      <c r="O139" s="41"/>
      <c r="P139" s="42"/>
      <c r="Q139" s="43">
        <v>16</v>
      </c>
      <c r="R139" s="43"/>
      <c r="S139" s="38"/>
      <c r="T139" s="44"/>
      <c r="U139" s="45"/>
    </row>
    <row r="140" spans="3:21" ht="56.25">
      <c r="C140" s="37">
        <v>126</v>
      </c>
      <c r="D140" s="38" t="s">
        <v>185</v>
      </c>
      <c r="E140" s="38" t="s">
        <v>186</v>
      </c>
      <c r="F140" s="39">
        <v>1</v>
      </c>
      <c r="G140" s="39" t="s">
        <v>609</v>
      </c>
      <c r="H140" s="39" t="s">
        <v>609</v>
      </c>
      <c r="I140" s="39"/>
      <c r="J140" s="39" t="s">
        <v>57</v>
      </c>
      <c r="K140" s="38" t="s">
        <v>187</v>
      </c>
      <c r="L140" s="40" t="s">
        <v>68</v>
      </c>
      <c r="M140" s="40" t="s">
        <v>101</v>
      </c>
      <c r="N140" s="40"/>
      <c r="O140" s="41"/>
      <c r="P140" s="42"/>
      <c r="Q140" s="43"/>
      <c r="R140" s="43">
        <v>5</v>
      </c>
      <c r="S140" s="38"/>
      <c r="T140" s="44"/>
      <c r="U140" s="45"/>
    </row>
    <row r="141" spans="3:21" ht="56.25">
      <c r="C141" s="37">
        <v>127</v>
      </c>
      <c r="D141" s="38" t="s">
        <v>185</v>
      </c>
      <c r="E141" s="38" t="s">
        <v>186</v>
      </c>
      <c r="F141" s="39">
        <v>1</v>
      </c>
      <c r="G141" s="39" t="s">
        <v>609</v>
      </c>
      <c r="H141" s="39" t="s">
        <v>609</v>
      </c>
      <c r="I141" s="39"/>
      <c r="J141" s="39" t="s">
        <v>57</v>
      </c>
      <c r="K141" s="38" t="s">
        <v>187</v>
      </c>
      <c r="L141" s="40" t="s">
        <v>68</v>
      </c>
      <c r="M141" s="40" t="s">
        <v>101</v>
      </c>
      <c r="N141" s="40"/>
      <c r="O141" s="41"/>
      <c r="P141" s="42"/>
      <c r="Q141" s="43"/>
      <c r="R141" s="43">
        <v>5</v>
      </c>
      <c r="S141" s="38"/>
      <c r="T141" s="44"/>
      <c r="U141" s="45"/>
    </row>
    <row r="142" spans="3:21" ht="56.25">
      <c r="C142" s="37">
        <v>128</v>
      </c>
      <c r="D142" s="38" t="s">
        <v>185</v>
      </c>
      <c r="E142" s="38" t="s">
        <v>186</v>
      </c>
      <c r="F142" s="39">
        <v>1</v>
      </c>
      <c r="G142" s="39" t="s">
        <v>609</v>
      </c>
      <c r="H142" s="39" t="s">
        <v>609</v>
      </c>
      <c r="I142" s="39"/>
      <c r="J142" s="39" t="s">
        <v>57</v>
      </c>
      <c r="K142" s="38" t="s">
        <v>187</v>
      </c>
      <c r="L142" s="40" t="s">
        <v>74</v>
      </c>
      <c r="M142" s="40" t="s">
        <v>101</v>
      </c>
      <c r="N142" s="40"/>
      <c r="O142" s="41"/>
      <c r="P142" s="42"/>
      <c r="Q142" s="43"/>
      <c r="R142" s="43">
        <v>4</v>
      </c>
      <c r="S142" s="38"/>
      <c r="T142" s="44"/>
      <c r="U142" s="45"/>
    </row>
    <row r="143" spans="3:21" ht="56.25">
      <c r="C143" s="37">
        <v>129</v>
      </c>
      <c r="D143" s="38" t="s">
        <v>188</v>
      </c>
      <c r="E143" s="38" t="s">
        <v>186</v>
      </c>
      <c r="F143" s="39">
        <v>1</v>
      </c>
      <c r="G143" s="39" t="s">
        <v>609</v>
      </c>
      <c r="H143" s="39" t="s">
        <v>609</v>
      </c>
      <c r="I143" s="39"/>
      <c r="J143" s="39" t="s">
        <v>57</v>
      </c>
      <c r="K143" s="38" t="s">
        <v>187</v>
      </c>
      <c r="L143" s="40" t="s">
        <v>59</v>
      </c>
      <c r="M143" s="40" t="s">
        <v>137</v>
      </c>
      <c r="N143" s="40"/>
      <c r="O143" s="41"/>
      <c r="P143" s="42"/>
      <c r="Q143" s="43">
        <v>15</v>
      </c>
      <c r="R143" s="43"/>
      <c r="S143" s="38"/>
      <c r="T143" s="44"/>
      <c r="U143" s="45"/>
    </row>
    <row r="144" spans="3:21" ht="56.25">
      <c r="C144" s="37">
        <v>130</v>
      </c>
      <c r="D144" s="38" t="s">
        <v>188</v>
      </c>
      <c r="E144" s="38" t="s">
        <v>186</v>
      </c>
      <c r="F144" s="39">
        <v>1</v>
      </c>
      <c r="G144" s="39" t="s">
        <v>609</v>
      </c>
      <c r="H144" s="39" t="s">
        <v>609</v>
      </c>
      <c r="I144" s="39"/>
      <c r="J144" s="39" t="s">
        <v>57</v>
      </c>
      <c r="K144" s="38" t="s">
        <v>187</v>
      </c>
      <c r="L144" s="40" t="s">
        <v>59</v>
      </c>
      <c r="M144" s="40" t="s">
        <v>137</v>
      </c>
      <c r="N144" s="40"/>
      <c r="O144" s="41"/>
      <c r="P144" s="42"/>
      <c r="Q144" s="43">
        <v>15</v>
      </c>
      <c r="R144" s="43"/>
      <c r="S144" s="38"/>
      <c r="T144" s="44"/>
      <c r="U144" s="45"/>
    </row>
    <row r="145" spans="3:21" ht="56.25">
      <c r="C145" s="37">
        <v>131</v>
      </c>
      <c r="D145" s="38" t="s">
        <v>191</v>
      </c>
      <c r="E145" s="38" t="s">
        <v>186</v>
      </c>
      <c r="F145" s="39">
        <v>1</v>
      </c>
      <c r="G145" s="39" t="s">
        <v>609</v>
      </c>
      <c r="H145" s="39" t="s">
        <v>609</v>
      </c>
      <c r="I145" s="39"/>
      <c r="J145" s="39" t="s">
        <v>57</v>
      </c>
      <c r="K145" s="38" t="s">
        <v>187</v>
      </c>
      <c r="L145" s="40" t="s">
        <v>62</v>
      </c>
      <c r="M145" s="40" t="s">
        <v>160</v>
      </c>
      <c r="N145" s="40"/>
      <c r="O145" s="41"/>
      <c r="P145" s="42"/>
      <c r="Q145" s="43">
        <v>13</v>
      </c>
      <c r="R145" s="43"/>
      <c r="S145" s="38"/>
      <c r="T145" s="44"/>
      <c r="U145" s="45"/>
    </row>
    <row r="146" spans="3:21" ht="56.25">
      <c r="C146" s="37">
        <v>132</v>
      </c>
      <c r="D146" s="38" t="s">
        <v>188</v>
      </c>
      <c r="E146" s="38" t="s">
        <v>186</v>
      </c>
      <c r="F146" s="39">
        <v>1</v>
      </c>
      <c r="G146" s="39" t="s">
        <v>609</v>
      </c>
      <c r="H146" s="39" t="s">
        <v>609</v>
      </c>
      <c r="I146" s="39"/>
      <c r="J146" s="39" t="s">
        <v>57</v>
      </c>
      <c r="K146" s="38" t="s">
        <v>187</v>
      </c>
      <c r="L146" s="40" t="s">
        <v>96</v>
      </c>
      <c r="M146" s="40" t="s">
        <v>160</v>
      </c>
      <c r="N146" s="40"/>
      <c r="O146" s="41"/>
      <c r="P146" s="42"/>
      <c r="Q146" s="43">
        <v>7</v>
      </c>
      <c r="R146" s="43"/>
      <c r="S146" s="38"/>
      <c r="T146" s="44"/>
      <c r="U146" s="45"/>
    </row>
    <row r="147" spans="3:21" ht="56.25">
      <c r="C147" s="37">
        <v>133</v>
      </c>
      <c r="D147" s="38" t="s">
        <v>188</v>
      </c>
      <c r="E147" s="38" t="s">
        <v>186</v>
      </c>
      <c r="F147" s="39">
        <v>1</v>
      </c>
      <c r="G147" s="39" t="s">
        <v>609</v>
      </c>
      <c r="H147" s="39" t="s">
        <v>609</v>
      </c>
      <c r="I147" s="39"/>
      <c r="J147" s="39" t="s">
        <v>57</v>
      </c>
      <c r="K147" s="38" t="s">
        <v>187</v>
      </c>
      <c r="L147" s="40" t="s">
        <v>189</v>
      </c>
      <c r="M147" s="40" t="s">
        <v>160</v>
      </c>
      <c r="N147" s="40"/>
      <c r="O147" s="41"/>
      <c r="P147" s="42"/>
      <c r="Q147" s="43">
        <v>2</v>
      </c>
      <c r="R147" s="43"/>
      <c r="S147" s="38"/>
      <c r="T147" s="44"/>
      <c r="U147" s="45"/>
    </row>
    <row r="148" spans="3:21" ht="37.5">
      <c r="C148" s="37">
        <v>134</v>
      </c>
      <c r="D148" s="38" t="s">
        <v>192</v>
      </c>
      <c r="E148" s="38" t="s">
        <v>193</v>
      </c>
      <c r="F148" s="39">
        <v>1</v>
      </c>
      <c r="G148" s="39" t="s">
        <v>609</v>
      </c>
      <c r="H148" s="39" t="s">
        <v>609</v>
      </c>
      <c r="I148" s="39"/>
      <c r="J148" s="39" t="s">
        <v>57</v>
      </c>
      <c r="K148" s="38"/>
      <c r="L148" s="40" t="s">
        <v>96</v>
      </c>
      <c r="M148" s="40" t="s">
        <v>189</v>
      </c>
      <c r="N148" s="40"/>
      <c r="O148" s="41"/>
      <c r="P148" s="42"/>
      <c r="Q148" s="43">
        <v>5</v>
      </c>
      <c r="R148" s="43"/>
      <c r="S148" s="38"/>
      <c r="T148" s="44"/>
      <c r="U148" s="45"/>
    </row>
    <row r="149" spans="3:21" ht="37.5">
      <c r="C149" s="37">
        <v>135</v>
      </c>
      <c r="D149" s="38" t="s">
        <v>194</v>
      </c>
      <c r="E149" s="38" t="s">
        <v>193</v>
      </c>
      <c r="F149" s="39">
        <v>1</v>
      </c>
      <c r="G149" s="39" t="s">
        <v>609</v>
      </c>
      <c r="H149" s="39" t="s">
        <v>609</v>
      </c>
      <c r="I149" s="39"/>
      <c r="J149" s="39" t="s">
        <v>57</v>
      </c>
      <c r="K149" s="38"/>
      <c r="L149" s="40" t="s">
        <v>71</v>
      </c>
      <c r="M149" s="40" t="s">
        <v>101</v>
      </c>
      <c r="N149" s="40"/>
      <c r="O149" s="41"/>
      <c r="P149" s="42"/>
      <c r="Q149" s="43"/>
      <c r="R149" s="43">
        <v>2</v>
      </c>
      <c r="S149" s="38"/>
      <c r="T149" s="44"/>
      <c r="U149" s="45"/>
    </row>
    <row r="150" spans="3:21" ht="37.5">
      <c r="C150" s="37">
        <v>136</v>
      </c>
      <c r="D150" s="38" t="s">
        <v>194</v>
      </c>
      <c r="E150" s="38" t="s">
        <v>193</v>
      </c>
      <c r="F150" s="39">
        <v>1</v>
      </c>
      <c r="G150" s="39" t="s">
        <v>609</v>
      </c>
      <c r="H150" s="39" t="s">
        <v>609</v>
      </c>
      <c r="I150" s="39"/>
      <c r="J150" s="39" t="s">
        <v>57</v>
      </c>
      <c r="K150" s="38"/>
      <c r="L150" s="40" t="s">
        <v>71</v>
      </c>
      <c r="M150" s="40" t="s">
        <v>101</v>
      </c>
      <c r="N150" s="40"/>
      <c r="O150" s="41"/>
      <c r="P150" s="42"/>
      <c r="Q150" s="43"/>
      <c r="R150" s="43">
        <v>2</v>
      </c>
      <c r="S150" s="38"/>
      <c r="T150" s="44"/>
      <c r="U150" s="45"/>
    </row>
    <row r="151" spans="3:21" ht="37.5">
      <c r="C151" s="37">
        <v>137</v>
      </c>
      <c r="D151" s="38" t="s">
        <v>194</v>
      </c>
      <c r="E151" s="38" t="s">
        <v>193</v>
      </c>
      <c r="F151" s="39">
        <v>1</v>
      </c>
      <c r="G151" s="39" t="s">
        <v>609</v>
      </c>
      <c r="H151" s="39" t="s">
        <v>609</v>
      </c>
      <c r="I151" s="39"/>
      <c r="J151" s="39" t="s">
        <v>57</v>
      </c>
      <c r="K151" s="38"/>
      <c r="L151" s="40" t="s">
        <v>99</v>
      </c>
      <c r="M151" s="40" t="s">
        <v>96</v>
      </c>
      <c r="N151" s="40"/>
      <c r="O151" s="41"/>
      <c r="P151" s="42"/>
      <c r="Q151" s="43"/>
      <c r="R151" s="43">
        <v>2</v>
      </c>
      <c r="S151" s="38"/>
      <c r="T151" s="44"/>
      <c r="U151" s="45"/>
    </row>
    <row r="152" spans="3:21" ht="37.5">
      <c r="C152" s="37">
        <v>138</v>
      </c>
      <c r="D152" s="38" t="s">
        <v>192</v>
      </c>
      <c r="E152" s="38" t="s">
        <v>193</v>
      </c>
      <c r="F152" s="39">
        <v>1</v>
      </c>
      <c r="G152" s="39" t="s">
        <v>609</v>
      </c>
      <c r="H152" s="39" t="s">
        <v>609</v>
      </c>
      <c r="I152" s="39"/>
      <c r="J152" s="39" t="s">
        <v>57</v>
      </c>
      <c r="K152" s="38"/>
      <c r="L152" s="40" t="s">
        <v>99</v>
      </c>
      <c r="M152" s="40" t="s">
        <v>66</v>
      </c>
      <c r="N152" s="40"/>
      <c r="O152" s="41"/>
      <c r="P152" s="42"/>
      <c r="Q152" s="43">
        <v>3</v>
      </c>
      <c r="R152" s="43"/>
      <c r="S152" s="38"/>
      <c r="T152" s="44"/>
      <c r="U152" s="45"/>
    </row>
    <row r="153" spans="3:21" ht="37.5">
      <c r="C153" s="37">
        <v>139</v>
      </c>
      <c r="D153" s="38" t="s">
        <v>194</v>
      </c>
      <c r="E153" s="38" t="s">
        <v>193</v>
      </c>
      <c r="F153" s="39">
        <v>1</v>
      </c>
      <c r="G153" s="39" t="s">
        <v>609</v>
      </c>
      <c r="H153" s="39" t="s">
        <v>609</v>
      </c>
      <c r="I153" s="39"/>
      <c r="J153" s="39" t="s">
        <v>57</v>
      </c>
      <c r="K153" s="38"/>
      <c r="L153" s="40" t="s">
        <v>68</v>
      </c>
      <c r="M153" s="40" t="s">
        <v>62</v>
      </c>
      <c r="N153" s="40"/>
      <c r="O153" s="41"/>
      <c r="P153" s="42"/>
      <c r="Q153" s="43"/>
      <c r="R153" s="43">
        <v>2</v>
      </c>
      <c r="S153" s="38"/>
      <c r="T153" s="44"/>
      <c r="U153" s="45"/>
    </row>
    <row r="154" spans="3:21" ht="37.5">
      <c r="C154" s="37">
        <v>140</v>
      </c>
      <c r="D154" s="38" t="s">
        <v>194</v>
      </c>
      <c r="E154" s="38" t="s">
        <v>193</v>
      </c>
      <c r="F154" s="39">
        <v>1</v>
      </c>
      <c r="G154" s="39" t="s">
        <v>609</v>
      </c>
      <c r="H154" s="39" t="s">
        <v>609</v>
      </c>
      <c r="I154" s="39"/>
      <c r="J154" s="39" t="s">
        <v>57</v>
      </c>
      <c r="K154" s="38"/>
      <c r="L154" s="40" t="s">
        <v>74</v>
      </c>
      <c r="M154" s="40" t="s">
        <v>71</v>
      </c>
      <c r="N154" s="40"/>
      <c r="O154" s="41"/>
      <c r="P154" s="42"/>
      <c r="Q154" s="43"/>
      <c r="R154" s="43">
        <v>2</v>
      </c>
      <c r="S154" s="38"/>
      <c r="T154" s="44"/>
      <c r="U154" s="45"/>
    </row>
    <row r="155" spans="3:21" ht="37.5">
      <c r="C155" s="37">
        <v>141</v>
      </c>
      <c r="D155" s="38" t="s">
        <v>194</v>
      </c>
      <c r="E155" s="38" t="s">
        <v>193</v>
      </c>
      <c r="F155" s="39">
        <v>1</v>
      </c>
      <c r="G155" s="39" t="s">
        <v>609</v>
      </c>
      <c r="H155" s="39" t="s">
        <v>609</v>
      </c>
      <c r="I155" s="39"/>
      <c r="J155" s="39" t="s">
        <v>57</v>
      </c>
      <c r="K155" s="38"/>
      <c r="L155" s="40" t="s">
        <v>96</v>
      </c>
      <c r="M155" s="40" t="s">
        <v>66</v>
      </c>
      <c r="N155" s="40"/>
      <c r="O155" s="41"/>
      <c r="P155" s="42"/>
      <c r="Q155" s="43"/>
      <c r="R155" s="43">
        <v>1</v>
      </c>
      <c r="S155" s="38"/>
      <c r="T155" s="44"/>
      <c r="U155" s="45"/>
    </row>
    <row r="156" spans="3:21" ht="37.5">
      <c r="C156" s="37">
        <v>142</v>
      </c>
      <c r="D156" s="38" t="s">
        <v>194</v>
      </c>
      <c r="E156" s="38" t="s">
        <v>193</v>
      </c>
      <c r="F156" s="39">
        <v>1</v>
      </c>
      <c r="G156" s="39" t="s">
        <v>609</v>
      </c>
      <c r="H156" s="39" t="s">
        <v>609</v>
      </c>
      <c r="I156" s="39"/>
      <c r="J156" s="39" t="s">
        <v>57</v>
      </c>
      <c r="K156" s="38"/>
      <c r="L156" s="40" t="s">
        <v>101</v>
      </c>
      <c r="M156" s="40" t="s">
        <v>66</v>
      </c>
      <c r="N156" s="40"/>
      <c r="O156" s="41"/>
      <c r="P156" s="42"/>
      <c r="Q156" s="43"/>
      <c r="R156" s="43">
        <v>2</v>
      </c>
      <c r="S156" s="38"/>
      <c r="T156" s="44"/>
      <c r="U156" s="45"/>
    </row>
    <row r="157" spans="3:21" ht="56.25">
      <c r="C157" s="37">
        <v>143</v>
      </c>
      <c r="D157" s="38" t="s">
        <v>192</v>
      </c>
      <c r="E157" s="38" t="s">
        <v>186</v>
      </c>
      <c r="F157" s="39">
        <v>1</v>
      </c>
      <c r="G157" s="39" t="s">
        <v>609</v>
      </c>
      <c r="H157" s="39" t="s">
        <v>609</v>
      </c>
      <c r="I157" s="39"/>
      <c r="J157" s="39" t="s">
        <v>57</v>
      </c>
      <c r="K157" s="38"/>
      <c r="L157" s="40" t="s">
        <v>74</v>
      </c>
      <c r="M157" s="40" t="s">
        <v>71</v>
      </c>
      <c r="N157" s="40"/>
      <c r="O157" s="41"/>
      <c r="P157" s="42"/>
      <c r="Q157" s="43">
        <v>4</v>
      </c>
      <c r="R157" s="43"/>
      <c r="S157" s="38"/>
      <c r="T157" s="44"/>
      <c r="U157" s="45"/>
    </row>
    <row r="158" spans="3:21" ht="37.5">
      <c r="C158" s="37">
        <v>144</v>
      </c>
      <c r="D158" s="38" t="s">
        <v>194</v>
      </c>
      <c r="E158" s="38" t="s">
        <v>193</v>
      </c>
      <c r="F158" s="39">
        <v>1</v>
      </c>
      <c r="G158" s="39" t="s">
        <v>609</v>
      </c>
      <c r="H158" s="39" t="s">
        <v>609</v>
      </c>
      <c r="I158" s="39"/>
      <c r="J158" s="39" t="s">
        <v>57</v>
      </c>
      <c r="K158" s="38"/>
      <c r="L158" s="40" t="s">
        <v>74</v>
      </c>
      <c r="M158" s="40" t="s">
        <v>71</v>
      </c>
      <c r="N158" s="40"/>
      <c r="O158" s="41"/>
      <c r="P158" s="42"/>
      <c r="Q158" s="43"/>
      <c r="R158" s="43">
        <v>2</v>
      </c>
      <c r="S158" s="38"/>
      <c r="T158" s="44"/>
      <c r="U158" s="45"/>
    </row>
    <row r="159" spans="3:21" ht="56.25">
      <c r="C159" s="37">
        <v>145</v>
      </c>
      <c r="D159" s="38" t="s">
        <v>194</v>
      </c>
      <c r="E159" s="38" t="s">
        <v>195</v>
      </c>
      <c r="F159" s="39">
        <v>1</v>
      </c>
      <c r="G159" s="39" t="s">
        <v>609</v>
      </c>
      <c r="H159" s="39" t="s">
        <v>609</v>
      </c>
      <c r="I159" s="39"/>
      <c r="J159" s="39" t="s">
        <v>64</v>
      </c>
      <c r="K159" s="38"/>
      <c r="L159" s="40" t="s">
        <v>74</v>
      </c>
      <c r="M159" s="40" t="s">
        <v>71</v>
      </c>
      <c r="N159" s="40"/>
      <c r="O159" s="41"/>
      <c r="P159" s="42"/>
      <c r="Q159" s="43"/>
      <c r="R159" s="43">
        <v>2</v>
      </c>
      <c r="S159" s="38"/>
      <c r="T159" s="44"/>
      <c r="U159" s="45"/>
    </row>
    <row r="160" spans="3:21" ht="56.25">
      <c r="C160" s="37">
        <v>146</v>
      </c>
      <c r="D160" s="38" t="s">
        <v>194</v>
      </c>
      <c r="E160" s="38" t="s">
        <v>186</v>
      </c>
      <c r="F160" s="39">
        <v>1</v>
      </c>
      <c r="G160" s="39" t="s">
        <v>609</v>
      </c>
      <c r="H160" s="39" t="s">
        <v>609</v>
      </c>
      <c r="I160" s="39"/>
      <c r="J160" s="39" t="s">
        <v>57</v>
      </c>
      <c r="K160" s="38"/>
      <c r="L160" s="40" t="s">
        <v>59</v>
      </c>
      <c r="M160" s="40" t="s">
        <v>74</v>
      </c>
      <c r="N160" s="40"/>
      <c r="O160" s="41"/>
      <c r="P160" s="42"/>
      <c r="Q160" s="43"/>
      <c r="R160" s="43">
        <v>2</v>
      </c>
      <c r="S160" s="38"/>
      <c r="T160" s="44"/>
      <c r="U160" s="45"/>
    </row>
    <row r="161" spans="3:21" ht="56.25">
      <c r="C161" s="37">
        <v>147</v>
      </c>
      <c r="D161" s="38" t="s">
        <v>194</v>
      </c>
      <c r="E161" s="38" t="s">
        <v>195</v>
      </c>
      <c r="F161" s="39">
        <v>1</v>
      </c>
      <c r="G161" s="39" t="s">
        <v>609</v>
      </c>
      <c r="H161" s="39" t="s">
        <v>609</v>
      </c>
      <c r="I161" s="39"/>
      <c r="J161" s="39" t="s">
        <v>64</v>
      </c>
      <c r="K161" s="38"/>
      <c r="L161" s="40" t="s">
        <v>65</v>
      </c>
      <c r="M161" s="40" t="s">
        <v>59</v>
      </c>
      <c r="N161" s="40"/>
      <c r="O161" s="41"/>
      <c r="P161" s="42"/>
      <c r="Q161" s="43"/>
      <c r="R161" s="43">
        <v>1</v>
      </c>
      <c r="S161" s="38"/>
      <c r="T161" s="44"/>
      <c r="U161" s="45"/>
    </row>
    <row r="162" spans="3:21" ht="37.5">
      <c r="C162" s="37">
        <v>148</v>
      </c>
      <c r="D162" s="38" t="s">
        <v>194</v>
      </c>
      <c r="E162" s="38" t="s">
        <v>193</v>
      </c>
      <c r="F162" s="39">
        <v>1</v>
      </c>
      <c r="G162" s="39" t="s">
        <v>609</v>
      </c>
      <c r="H162" s="39" t="s">
        <v>609</v>
      </c>
      <c r="I162" s="39"/>
      <c r="J162" s="39" t="s">
        <v>57</v>
      </c>
      <c r="K162" s="38"/>
      <c r="L162" s="40" t="s">
        <v>137</v>
      </c>
      <c r="M162" s="40" t="s">
        <v>163</v>
      </c>
      <c r="N162" s="40"/>
      <c r="O162" s="41"/>
      <c r="P162" s="42"/>
      <c r="Q162" s="43"/>
      <c r="R162" s="43">
        <v>2</v>
      </c>
      <c r="S162" s="38"/>
      <c r="T162" s="44"/>
      <c r="U162" s="45"/>
    </row>
    <row r="163" spans="3:21" ht="37.5">
      <c r="C163" s="37">
        <v>149</v>
      </c>
      <c r="D163" s="38" t="s">
        <v>194</v>
      </c>
      <c r="E163" s="38" t="s">
        <v>193</v>
      </c>
      <c r="F163" s="39">
        <v>1</v>
      </c>
      <c r="G163" s="39" t="s">
        <v>609</v>
      </c>
      <c r="H163" s="39" t="s">
        <v>609</v>
      </c>
      <c r="I163" s="39"/>
      <c r="J163" s="39" t="s">
        <v>57</v>
      </c>
      <c r="K163" s="38"/>
      <c r="L163" s="40" t="s">
        <v>71</v>
      </c>
      <c r="M163" s="40" t="s">
        <v>99</v>
      </c>
      <c r="N163" s="40"/>
      <c r="O163" s="41"/>
      <c r="P163" s="42"/>
      <c r="Q163" s="43"/>
      <c r="R163" s="43">
        <v>1</v>
      </c>
      <c r="S163" s="38"/>
      <c r="T163" s="44"/>
      <c r="U163" s="45"/>
    </row>
    <row r="164" spans="3:21" ht="37.5">
      <c r="C164" s="37">
        <v>150</v>
      </c>
      <c r="D164" s="38" t="s">
        <v>194</v>
      </c>
      <c r="E164" s="38" t="s">
        <v>193</v>
      </c>
      <c r="F164" s="39">
        <v>1</v>
      </c>
      <c r="G164" s="39" t="s">
        <v>609</v>
      </c>
      <c r="H164" s="39" t="s">
        <v>609</v>
      </c>
      <c r="I164" s="39"/>
      <c r="J164" s="39" t="s">
        <v>57</v>
      </c>
      <c r="K164" s="38"/>
      <c r="L164" s="40" t="s">
        <v>71</v>
      </c>
      <c r="M164" s="40" t="s">
        <v>99</v>
      </c>
      <c r="N164" s="40"/>
      <c r="O164" s="41"/>
      <c r="P164" s="42"/>
      <c r="Q164" s="43"/>
      <c r="R164" s="43">
        <v>1</v>
      </c>
      <c r="S164" s="38"/>
      <c r="T164" s="44"/>
      <c r="U164" s="45"/>
    </row>
    <row r="165" spans="3:21" ht="37.5">
      <c r="C165" s="37">
        <v>151</v>
      </c>
      <c r="D165" s="38" t="s">
        <v>194</v>
      </c>
      <c r="E165" s="38" t="s">
        <v>196</v>
      </c>
      <c r="F165" s="39">
        <v>1</v>
      </c>
      <c r="G165" s="39" t="s">
        <v>609</v>
      </c>
      <c r="H165" s="39" t="s">
        <v>609</v>
      </c>
      <c r="I165" s="39"/>
      <c r="J165" s="39" t="s">
        <v>57</v>
      </c>
      <c r="K165" s="38"/>
      <c r="L165" s="40" t="s">
        <v>71</v>
      </c>
      <c r="M165" s="40" t="s">
        <v>99</v>
      </c>
      <c r="N165" s="40"/>
      <c r="O165" s="41"/>
      <c r="P165" s="42"/>
      <c r="Q165" s="43"/>
      <c r="R165" s="43">
        <v>1</v>
      </c>
      <c r="S165" s="38"/>
      <c r="T165" s="44"/>
      <c r="U165" s="45"/>
    </row>
    <row r="166" spans="3:21" ht="37.5">
      <c r="C166" s="37">
        <v>152</v>
      </c>
      <c r="D166" s="38" t="s">
        <v>194</v>
      </c>
      <c r="E166" s="38" t="s">
        <v>197</v>
      </c>
      <c r="F166" s="39">
        <v>1</v>
      </c>
      <c r="G166" s="39" t="s">
        <v>609</v>
      </c>
      <c r="H166" s="39" t="s">
        <v>609</v>
      </c>
      <c r="I166" s="39"/>
      <c r="J166" s="39" t="s">
        <v>57</v>
      </c>
      <c r="K166" s="38"/>
      <c r="L166" s="40" t="s">
        <v>71</v>
      </c>
      <c r="M166" s="40" t="s">
        <v>99</v>
      </c>
      <c r="N166" s="40"/>
      <c r="O166" s="41"/>
      <c r="P166" s="42"/>
      <c r="Q166" s="43"/>
      <c r="R166" s="43">
        <v>1</v>
      </c>
      <c r="S166" s="38"/>
      <c r="T166" s="44"/>
      <c r="U166" s="45"/>
    </row>
    <row r="167" spans="3:21" ht="37.5">
      <c r="C167" s="37">
        <v>153</v>
      </c>
      <c r="D167" s="38" t="s">
        <v>194</v>
      </c>
      <c r="E167" s="38" t="s">
        <v>193</v>
      </c>
      <c r="F167" s="39">
        <v>1</v>
      </c>
      <c r="G167" s="39" t="s">
        <v>609</v>
      </c>
      <c r="H167" s="39" t="s">
        <v>609</v>
      </c>
      <c r="I167" s="39"/>
      <c r="J167" s="39" t="s">
        <v>57</v>
      </c>
      <c r="K167" s="38"/>
      <c r="L167" s="40" t="s">
        <v>71</v>
      </c>
      <c r="M167" s="40" t="s">
        <v>101</v>
      </c>
      <c r="N167" s="40"/>
      <c r="O167" s="41"/>
      <c r="P167" s="42"/>
      <c r="Q167" s="43"/>
      <c r="R167" s="43">
        <v>2</v>
      </c>
      <c r="S167" s="38"/>
      <c r="T167" s="44"/>
      <c r="U167" s="45"/>
    </row>
    <row r="168" spans="3:21" ht="56.25">
      <c r="C168" s="37">
        <v>154</v>
      </c>
      <c r="D168" s="38" t="s">
        <v>194</v>
      </c>
      <c r="E168" s="38" t="s">
        <v>186</v>
      </c>
      <c r="F168" s="39">
        <v>1</v>
      </c>
      <c r="G168" s="39" t="s">
        <v>609</v>
      </c>
      <c r="H168" s="39" t="s">
        <v>609</v>
      </c>
      <c r="I168" s="39"/>
      <c r="J168" s="39" t="s">
        <v>57</v>
      </c>
      <c r="K168" s="38"/>
      <c r="L168" s="40" t="s">
        <v>71</v>
      </c>
      <c r="M168" s="40" t="s">
        <v>99</v>
      </c>
      <c r="N168" s="40"/>
      <c r="O168" s="41"/>
      <c r="P168" s="42"/>
      <c r="Q168" s="43"/>
      <c r="R168" s="43">
        <v>1</v>
      </c>
      <c r="S168" s="38"/>
      <c r="T168" s="44"/>
      <c r="U168" s="45"/>
    </row>
    <row r="169" spans="3:21" ht="37.5">
      <c r="C169" s="37">
        <v>155</v>
      </c>
      <c r="D169" s="38" t="s">
        <v>192</v>
      </c>
      <c r="E169" s="38" t="s">
        <v>197</v>
      </c>
      <c r="F169" s="39">
        <v>1</v>
      </c>
      <c r="G169" s="39" t="s">
        <v>609</v>
      </c>
      <c r="H169" s="39" t="s">
        <v>609</v>
      </c>
      <c r="I169" s="39"/>
      <c r="J169" s="39" t="s">
        <v>57</v>
      </c>
      <c r="K169" s="38"/>
      <c r="L169" s="40" t="s">
        <v>71</v>
      </c>
      <c r="M169" s="40" t="s">
        <v>99</v>
      </c>
      <c r="N169" s="40"/>
      <c r="O169" s="41"/>
      <c r="P169" s="42"/>
      <c r="Q169" s="43">
        <v>1</v>
      </c>
      <c r="R169" s="43"/>
      <c r="S169" s="38"/>
      <c r="T169" s="44"/>
      <c r="U169" s="45"/>
    </row>
    <row r="170" spans="3:21" ht="37.5">
      <c r="C170" s="37">
        <v>156</v>
      </c>
      <c r="D170" s="38" t="s">
        <v>192</v>
      </c>
      <c r="E170" s="38" t="s">
        <v>193</v>
      </c>
      <c r="F170" s="39">
        <v>1</v>
      </c>
      <c r="G170" s="39" t="s">
        <v>609</v>
      </c>
      <c r="H170" s="39" t="s">
        <v>609</v>
      </c>
      <c r="I170" s="39"/>
      <c r="J170" s="39" t="s">
        <v>57</v>
      </c>
      <c r="K170" s="38"/>
      <c r="L170" s="40" t="s">
        <v>74</v>
      </c>
      <c r="M170" s="40" t="s">
        <v>99</v>
      </c>
      <c r="N170" s="40"/>
      <c r="O170" s="41"/>
      <c r="P170" s="42"/>
      <c r="Q170" s="43">
        <v>5</v>
      </c>
      <c r="R170" s="43"/>
      <c r="S170" s="38"/>
      <c r="T170" s="44"/>
      <c r="U170" s="45"/>
    </row>
    <row r="171" spans="3:21">
      <c r="C171" s="37">
        <v>157</v>
      </c>
      <c r="D171" s="38" t="s">
        <v>194</v>
      </c>
      <c r="E171" s="38" t="s">
        <v>198</v>
      </c>
      <c r="F171" s="39">
        <v>1</v>
      </c>
      <c r="G171" s="39" t="s">
        <v>609</v>
      </c>
      <c r="H171" s="39" t="s">
        <v>609</v>
      </c>
      <c r="I171" s="39"/>
      <c r="J171" s="39" t="s">
        <v>57</v>
      </c>
      <c r="K171" s="38"/>
      <c r="L171" s="40" t="s">
        <v>71</v>
      </c>
      <c r="M171" s="40" t="s">
        <v>101</v>
      </c>
      <c r="N171" s="40"/>
      <c r="O171" s="41"/>
      <c r="P171" s="42"/>
      <c r="Q171" s="43"/>
      <c r="R171" s="43">
        <v>2</v>
      </c>
      <c r="S171" s="38"/>
      <c r="T171" s="44"/>
      <c r="U171" s="45"/>
    </row>
    <row r="172" spans="3:21" ht="37.5">
      <c r="C172" s="37">
        <v>158</v>
      </c>
      <c r="D172" s="38" t="s">
        <v>194</v>
      </c>
      <c r="E172" s="38" t="s">
        <v>193</v>
      </c>
      <c r="F172" s="39">
        <v>1</v>
      </c>
      <c r="G172" s="39" t="s">
        <v>609</v>
      </c>
      <c r="H172" s="39" t="s">
        <v>609</v>
      </c>
      <c r="I172" s="39"/>
      <c r="J172" s="39" t="s">
        <v>57</v>
      </c>
      <c r="K172" s="38"/>
      <c r="L172" s="40" t="s">
        <v>74</v>
      </c>
      <c r="M172" s="40" t="s">
        <v>62</v>
      </c>
      <c r="N172" s="40"/>
      <c r="O172" s="41"/>
      <c r="P172" s="42"/>
      <c r="Q172" s="43"/>
      <c r="R172" s="43">
        <v>1</v>
      </c>
      <c r="S172" s="38"/>
      <c r="T172" s="44"/>
      <c r="U172" s="45"/>
    </row>
    <row r="173" spans="3:21" ht="37.5">
      <c r="C173" s="37">
        <v>159</v>
      </c>
      <c r="D173" s="38" t="s">
        <v>194</v>
      </c>
      <c r="E173" s="38" t="s">
        <v>193</v>
      </c>
      <c r="F173" s="39">
        <v>1</v>
      </c>
      <c r="G173" s="39" t="s">
        <v>609</v>
      </c>
      <c r="H173" s="39" t="s">
        <v>609</v>
      </c>
      <c r="I173" s="39"/>
      <c r="J173" s="39" t="s">
        <v>57</v>
      </c>
      <c r="K173" s="38"/>
      <c r="L173" s="40" t="s">
        <v>99</v>
      </c>
      <c r="M173" s="40" t="s">
        <v>101</v>
      </c>
      <c r="N173" s="40"/>
      <c r="O173" s="41"/>
      <c r="P173" s="42"/>
      <c r="Q173" s="43"/>
      <c r="R173" s="43">
        <v>1</v>
      </c>
      <c r="S173" s="38"/>
      <c r="T173" s="44"/>
      <c r="U173" s="45"/>
    </row>
    <row r="174" spans="3:21" ht="37.5">
      <c r="C174" s="37">
        <v>160</v>
      </c>
      <c r="D174" s="38" t="s">
        <v>194</v>
      </c>
      <c r="E174" s="38" t="s">
        <v>193</v>
      </c>
      <c r="F174" s="39">
        <v>1</v>
      </c>
      <c r="G174" s="39" t="s">
        <v>609</v>
      </c>
      <c r="H174" s="39" t="s">
        <v>609</v>
      </c>
      <c r="I174" s="39"/>
      <c r="J174" s="39" t="s">
        <v>57</v>
      </c>
      <c r="K174" s="38"/>
      <c r="L174" s="40" t="s">
        <v>99</v>
      </c>
      <c r="M174" s="40" t="s">
        <v>101</v>
      </c>
      <c r="N174" s="40"/>
      <c r="O174" s="41"/>
      <c r="P174" s="42"/>
      <c r="Q174" s="43"/>
      <c r="R174" s="43">
        <v>1</v>
      </c>
      <c r="S174" s="38"/>
      <c r="T174" s="44"/>
      <c r="U174" s="45"/>
    </row>
    <row r="175" spans="3:21" ht="37.5">
      <c r="C175" s="37">
        <v>161</v>
      </c>
      <c r="D175" s="38" t="s">
        <v>194</v>
      </c>
      <c r="E175" s="38" t="s">
        <v>193</v>
      </c>
      <c r="F175" s="39">
        <v>1</v>
      </c>
      <c r="G175" s="39" t="s">
        <v>609</v>
      </c>
      <c r="H175" s="39" t="s">
        <v>609</v>
      </c>
      <c r="I175" s="39"/>
      <c r="J175" s="39" t="s">
        <v>57</v>
      </c>
      <c r="K175" s="38"/>
      <c r="L175" s="40" t="s">
        <v>99</v>
      </c>
      <c r="M175" s="40" t="s">
        <v>101</v>
      </c>
      <c r="N175" s="40"/>
      <c r="O175" s="41"/>
      <c r="P175" s="42"/>
      <c r="Q175" s="43"/>
      <c r="R175" s="43">
        <v>1</v>
      </c>
      <c r="S175" s="38"/>
      <c r="T175" s="44"/>
      <c r="U175" s="45"/>
    </row>
    <row r="176" spans="3:21" ht="37.5">
      <c r="C176" s="37">
        <v>162</v>
      </c>
      <c r="D176" s="38" t="s">
        <v>194</v>
      </c>
      <c r="E176" s="38" t="s">
        <v>193</v>
      </c>
      <c r="F176" s="39">
        <v>1</v>
      </c>
      <c r="G176" s="39" t="s">
        <v>609</v>
      </c>
      <c r="H176" s="39" t="s">
        <v>609</v>
      </c>
      <c r="I176" s="39"/>
      <c r="J176" s="39" t="s">
        <v>57</v>
      </c>
      <c r="K176" s="38"/>
      <c r="L176" s="40" t="s">
        <v>62</v>
      </c>
      <c r="M176" s="40" t="s">
        <v>71</v>
      </c>
      <c r="N176" s="40"/>
      <c r="O176" s="41"/>
      <c r="P176" s="42"/>
      <c r="Q176" s="43"/>
      <c r="R176" s="43">
        <v>1</v>
      </c>
      <c r="S176" s="38"/>
      <c r="T176" s="44"/>
      <c r="U176" s="45"/>
    </row>
    <row r="177" spans="3:21" ht="37.5">
      <c r="C177" s="37">
        <v>163</v>
      </c>
      <c r="D177" s="38" t="s">
        <v>194</v>
      </c>
      <c r="E177" s="38" t="s">
        <v>193</v>
      </c>
      <c r="F177" s="39">
        <v>1</v>
      </c>
      <c r="G177" s="39" t="s">
        <v>609</v>
      </c>
      <c r="H177" s="39" t="s">
        <v>609</v>
      </c>
      <c r="I177" s="39"/>
      <c r="J177" s="39" t="s">
        <v>57</v>
      </c>
      <c r="K177" s="38"/>
      <c r="L177" s="40" t="s">
        <v>62</v>
      </c>
      <c r="M177" s="40" t="s">
        <v>71</v>
      </c>
      <c r="N177" s="40"/>
      <c r="O177" s="41"/>
      <c r="P177" s="42"/>
      <c r="Q177" s="43"/>
      <c r="R177" s="43">
        <v>1</v>
      </c>
      <c r="S177" s="38"/>
      <c r="T177" s="44"/>
      <c r="U177" s="45"/>
    </row>
    <row r="178" spans="3:21" ht="37.5">
      <c r="C178" s="37">
        <v>164</v>
      </c>
      <c r="D178" s="38" t="s">
        <v>194</v>
      </c>
      <c r="E178" s="38" t="s">
        <v>193</v>
      </c>
      <c r="F178" s="39">
        <v>1</v>
      </c>
      <c r="G178" s="39" t="s">
        <v>609</v>
      </c>
      <c r="H178" s="39" t="s">
        <v>609</v>
      </c>
      <c r="I178" s="39"/>
      <c r="J178" s="39" t="s">
        <v>57</v>
      </c>
      <c r="K178" s="38"/>
      <c r="L178" s="40" t="s">
        <v>62</v>
      </c>
      <c r="M178" s="40" t="s">
        <v>71</v>
      </c>
      <c r="N178" s="40"/>
      <c r="O178" s="41"/>
      <c r="P178" s="42"/>
      <c r="Q178" s="43"/>
      <c r="R178" s="43">
        <v>1</v>
      </c>
      <c r="S178" s="38"/>
      <c r="T178" s="44"/>
      <c r="U178" s="45"/>
    </row>
    <row r="179" spans="3:21" ht="37.5">
      <c r="C179" s="37">
        <v>165</v>
      </c>
      <c r="D179" s="38" t="s">
        <v>194</v>
      </c>
      <c r="E179" s="38" t="s">
        <v>193</v>
      </c>
      <c r="F179" s="39">
        <v>1</v>
      </c>
      <c r="G179" s="39" t="s">
        <v>609</v>
      </c>
      <c r="H179" s="39" t="s">
        <v>609</v>
      </c>
      <c r="I179" s="39"/>
      <c r="J179" s="39" t="s">
        <v>57</v>
      </c>
      <c r="K179" s="38"/>
      <c r="L179" s="40" t="s">
        <v>62</v>
      </c>
      <c r="M179" s="40" t="s">
        <v>71</v>
      </c>
      <c r="N179" s="40"/>
      <c r="O179" s="41"/>
      <c r="P179" s="42"/>
      <c r="Q179" s="43"/>
      <c r="R179" s="43">
        <v>1</v>
      </c>
      <c r="S179" s="38"/>
      <c r="T179" s="44"/>
      <c r="U179" s="45"/>
    </row>
    <row r="180" spans="3:21" ht="37.5">
      <c r="C180" s="37">
        <v>166</v>
      </c>
      <c r="D180" s="38" t="s">
        <v>194</v>
      </c>
      <c r="E180" s="38" t="s">
        <v>193</v>
      </c>
      <c r="F180" s="39">
        <v>1</v>
      </c>
      <c r="G180" s="39" t="s">
        <v>609</v>
      </c>
      <c r="H180" s="39" t="s">
        <v>609</v>
      </c>
      <c r="I180" s="39"/>
      <c r="J180" s="39" t="s">
        <v>57</v>
      </c>
      <c r="K180" s="38"/>
      <c r="L180" s="40" t="s">
        <v>101</v>
      </c>
      <c r="M180" s="40" t="s">
        <v>96</v>
      </c>
      <c r="N180" s="40"/>
      <c r="O180" s="41"/>
      <c r="P180" s="42"/>
      <c r="Q180" s="43"/>
      <c r="R180" s="43">
        <v>1</v>
      </c>
      <c r="S180" s="38"/>
      <c r="T180" s="44"/>
      <c r="U180" s="45"/>
    </row>
    <row r="181" spans="3:21" ht="37.5">
      <c r="C181" s="37">
        <v>167</v>
      </c>
      <c r="D181" s="38" t="s">
        <v>194</v>
      </c>
      <c r="E181" s="38" t="s">
        <v>193</v>
      </c>
      <c r="F181" s="39">
        <v>1</v>
      </c>
      <c r="G181" s="39" t="s">
        <v>609</v>
      </c>
      <c r="H181" s="39" t="s">
        <v>609</v>
      </c>
      <c r="I181" s="39"/>
      <c r="J181" s="39" t="s">
        <v>57</v>
      </c>
      <c r="K181" s="38"/>
      <c r="L181" s="40" t="s">
        <v>62</v>
      </c>
      <c r="M181" s="40" t="s">
        <v>71</v>
      </c>
      <c r="N181" s="40"/>
      <c r="O181" s="41"/>
      <c r="P181" s="42"/>
      <c r="Q181" s="43"/>
      <c r="R181" s="43">
        <v>1</v>
      </c>
      <c r="S181" s="38"/>
      <c r="T181" s="44"/>
      <c r="U181" s="45"/>
    </row>
    <row r="182" spans="3:21" ht="37.5">
      <c r="C182" s="37">
        <v>168</v>
      </c>
      <c r="D182" s="38" t="s">
        <v>194</v>
      </c>
      <c r="E182" s="38" t="s">
        <v>199</v>
      </c>
      <c r="F182" s="39">
        <v>1</v>
      </c>
      <c r="G182" s="39" t="s">
        <v>609</v>
      </c>
      <c r="H182" s="39" t="s">
        <v>609</v>
      </c>
      <c r="I182" s="39"/>
      <c r="J182" s="39" t="s">
        <v>57</v>
      </c>
      <c r="K182" s="38"/>
      <c r="L182" s="40" t="s">
        <v>101</v>
      </c>
      <c r="M182" s="40" t="s">
        <v>66</v>
      </c>
      <c r="N182" s="40"/>
      <c r="O182" s="41"/>
      <c r="P182" s="42"/>
      <c r="Q182" s="43"/>
      <c r="R182" s="43">
        <v>2</v>
      </c>
      <c r="S182" s="38"/>
      <c r="T182" s="44"/>
      <c r="U182" s="45"/>
    </row>
    <row r="183" spans="3:21" ht="56.25">
      <c r="C183" s="37">
        <v>169</v>
      </c>
      <c r="D183" s="38" t="s">
        <v>192</v>
      </c>
      <c r="E183" s="38" t="s">
        <v>186</v>
      </c>
      <c r="F183" s="39">
        <v>1</v>
      </c>
      <c r="G183" s="39" t="s">
        <v>609</v>
      </c>
      <c r="H183" s="39" t="s">
        <v>609</v>
      </c>
      <c r="I183" s="39"/>
      <c r="J183" s="39" t="s">
        <v>57</v>
      </c>
      <c r="K183" s="38"/>
      <c r="L183" s="40" t="s">
        <v>62</v>
      </c>
      <c r="M183" s="40" t="s">
        <v>101</v>
      </c>
      <c r="N183" s="40"/>
      <c r="O183" s="41"/>
      <c r="P183" s="42"/>
      <c r="Q183" s="43">
        <v>5</v>
      </c>
      <c r="R183" s="43"/>
      <c r="S183" s="38"/>
      <c r="T183" s="44"/>
      <c r="U183" s="45"/>
    </row>
    <row r="184" spans="3:21" ht="37.5">
      <c r="C184" s="37">
        <v>170</v>
      </c>
      <c r="D184" s="38" t="s">
        <v>194</v>
      </c>
      <c r="E184" s="38" t="s">
        <v>193</v>
      </c>
      <c r="F184" s="39">
        <v>1</v>
      </c>
      <c r="G184" s="39" t="s">
        <v>609</v>
      </c>
      <c r="H184" s="39" t="s">
        <v>609</v>
      </c>
      <c r="I184" s="39"/>
      <c r="J184" s="39" t="s">
        <v>57</v>
      </c>
      <c r="K184" s="38"/>
      <c r="L184" s="40" t="s">
        <v>58</v>
      </c>
      <c r="M184" s="40" t="s">
        <v>61</v>
      </c>
      <c r="N184" s="40"/>
      <c r="O184" s="41"/>
      <c r="P184" s="42"/>
      <c r="Q184" s="43"/>
      <c r="R184" s="43">
        <v>1</v>
      </c>
      <c r="S184" s="38"/>
      <c r="T184" s="44"/>
      <c r="U184" s="45"/>
    </row>
    <row r="185" spans="3:21" ht="37.5">
      <c r="C185" s="37">
        <v>171</v>
      </c>
      <c r="D185" s="38" t="s">
        <v>194</v>
      </c>
      <c r="E185" s="38" t="s">
        <v>193</v>
      </c>
      <c r="F185" s="39">
        <v>1</v>
      </c>
      <c r="G185" s="39" t="s">
        <v>609</v>
      </c>
      <c r="H185" s="39" t="s">
        <v>609</v>
      </c>
      <c r="I185" s="39"/>
      <c r="J185" s="39" t="s">
        <v>57</v>
      </c>
      <c r="K185" s="38"/>
      <c r="L185" s="40" t="s">
        <v>68</v>
      </c>
      <c r="M185" s="40" t="s">
        <v>62</v>
      </c>
      <c r="N185" s="40"/>
      <c r="O185" s="41"/>
      <c r="P185" s="42"/>
      <c r="Q185" s="43"/>
      <c r="R185" s="43">
        <v>2</v>
      </c>
      <c r="S185" s="38"/>
      <c r="T185" s="44"/>
      <c r="U185" s="45"/>
    </row>
    <row r="186" spans="3:21" ht="37.5">
      <c r="C186" s="37">
        <v>172</v>
      </c>
      <c r="D186" s="38" t="s">
        <v>194</v>
      </c>
      <c r="E186" s="38" t="s">
        <v>193</v>
      </c>
      <c r="F186" s="39">
        <v>1</v>
      </c>
      <c r="G186" s="39" t="s">
        <v>609</v>
      </c>
      <c r="H186" s="39" t="s">
        <v>609</v>
      </c>
      <c r="I186" s="39"/>
      <c r="J186" s="39" t="s">
        <v>57</v>
      </c>
      <c r="K186" s="38"/>
      <c r="L186" s="40" t="s">
        <v>74</v>
      </c>
      <c r="M186" s="40" t="s">
        <v>62</v>
      </c>
      <c r="N186" s="40"/>
      <c r="O186" s="41"/>
      <c r="P186" s="42"/>
      <c r="Q186" s="43"/>
      <c r="R186" s="43">
        <v>1</v>
      </c>
      <c r="S186" s="38"/>
      <c r="T186" s="44"/>
      <c r="U186" s="45"/>
    </row>
    <row r="187" spans="3:21" ht="37.5">
      <c r="C187" s="37">
        <v>173</v>
      </c>
      <c r="D187" s="38" t="s">
        <v>194</v>
      </c>
      <c r="E187" s="38" t="s">
        <v>193</v>
      </c>
      <c r="F187" s="39">
        <v>1</v>
      </c>
      <c r="G187" s="39" t="s">
        <v>609</v>
      </c>
      <c r="H187" s="39" t="s">
        <v>609</v>
      </c>
      <c r="I187" s="39"/>
      <c r="J187" s="39" t="s">
        <v>57</v>
      </c>
      <c r="K187" s="38"/>
      <c r="L187" s="40" t="s">
        <v>62</v>
      </c>
      <c r="M187" s="40" t="s">
        <v>71</v>
      </c>
      <c r="N187" s="40"/>
      <c r="O187" s="41"/>
      <c r="P187" s="42"/>
      <c r="Q187" s="43"/>
      <c r="R187" s="43">
        <v>1</v>
      </c>
      <c r="S187" s="38"/>
      <c r="T187" s="44"/>
      <c r="U187" s="45"/>
    </row>
    <row r="188" spans="3:21" ht="56.25">
      <c r="C188" s="37">
        <v>174</v>
      </c>
      <c r="D188" s="38" t="s">
        <v>194</v>
      </c>
      <c r="E188" s="38" t="s">
        <v>186</v>
      </c>
      <c r="F188" s="39">
        <v>1</v>
      </c>
      <c r="G188" s="39" t="s">
        <v>609</v>
      </c>
      <c r="H188" s="39" t="s">
        <v>609</v>
      </c>
      <c r="I188" s="39"/>
      <c r="J188" s="39" t="s">
        <v>57</v>
      </c>
      <c r="K188" s="38"/>
      <c r="L188" s="40" t="s">
        <v>96</v>
      </c>
      <c r="M188" s="40" t="s">
        <v>66</v>
      </c>
      <c r="N188" s="40"/>
      <c r="O188" s="41"/>
      <c r="P188" s="42"/>
      <c r="Q188" s="43"/>
      <c r="R188" s="43">
        <v>1</v>
      </c>
      <c r="S188" s="38"/>
      <c r="T188" s="44"/>
      <c r="U188" s="45"/>
    </row>
    <row r="189" spans="3:21" ht="37.5">
      <c r="C189" s="37">
        <v>175</v>
      </c>
      <c r="D189" s="38" t="s">
        <v>194</v>
      </c>
      <c r="E189" s="38" t="s">
        <v>193</v>
      </c>
      <c r="F189" s="39">
        <v>1</v>
      </c>
      <c r="G189" s="39" t="s">
        <v>609</v>
      </c>
      <c r="H189" s="39" t="s">
        <v>609</v>
      </c>
      <c r="I189" s="39"/>
      <c r="J189" s="39" t="s">
        <v>57</v>
      </c>
      <c r="K189" s="38"/>
      <c r="L189" s="40" t="s">
        <v>96</v>
      </c>
      <c r="M189" s="40" t="s">
        <v>66</v>
      </c>
      <c r="N189" s="40"/>
      <c r="O189" s="41"/>
      <c r="P189" s="42"/>
      <c r="Q189" s="43"/>
      <c r="R189" s="43">
        <v>1</v>
      </c>
      <c r="S189" s="38"/>
      <c r="T189" s="44"/>
      <c r="U189" s="45"/>
    </row>
    <row r="190" spans="3:21" ht="37.5">
      <c r="C190" s="37">
        <v>176</v>
      </c>
      <c r="D190" s="38" t="s">
        <v>194</v>
      </c>
      <c r="E190" s="38" t="s">
        <v>193</v>
      </c>
      <c r="F190" s="39">
        <v>1</v>
      </c>
      <c r="G190" s="39" t="s">
        <v>609</v>
      </c>
      <c r="H190" s="39" t="s">
        <v>609</v>
      </c>
      <c r="I190" s="39"/>
      <c r="J190" s="39" t="s">
        <v>57</v>
      </c>
      <c r="K190" s="38"/>
      <c r="L190" s="40" t="s">
        <v>66</v>
      </c>
      <c r="M190" s="40" t="s">
        <v>135</v>
      </c>
      <c r="N190" s="40"/>
      <c r="O190" s="41"/>
      <c r="P190" s="42"/>
      <c r="Q190" s="43"/>
      <c r="R190" s="43">
        <v>1</v>
      </c>
      <c r="S190" s="38"/>
      <c r="T190" s="44"/>
      <c r="U190" s="45"/>
    </row>
    <row r="191" spans="3:21" ht="37.5">
      <c r="C191" s="37">
        <v>177</v>
      </c>
      <c r="D191" s="38" t="s">
        <v>194</v>
      </c>
      <c r="E191" s="38" t="s">
        <v>196</v>
      </c>
      <c r="F191" s="39">
        <v>1</v>
      </c>
      <c r="G191" s="39" t="s">
        <v>609</v>
      </c>
      <c r="H191" s="39" t="s">
        <v>609</v>
      </c>
      <c r="I191" s="39"/>
      <c r="J191" s="39" t="s">
        <v>57</v>
      </c>
      <c r="K191" s="38"/>
      <c r="L191" s="40" t="s">
        <v>66</v>
      </c>
      <c r="M191" s="40" t="s">
        <v>135</v>
      </c>
      <c r="N191" s="40"/>
      <c r="O191" s="41"/>
      <c r="P191" s="42"/>
      <c r="Q191" s="43"/>
      <c r="R191" s="43">
        <v>1</v>
      </c>
      <c r="S191" s="38"/>
      <c r="T191" s="44"/>
      <c r="U191" s="45"/>
    </row>
    <row r="192" spans="3:21" ht="37.5">
      <c r="C192" s="37">
        <v>178</v>
      </c>
      <c r="D192" s="38" t="s">
        <v>194</v>
      </c>
      <c r="E192" s="38" t="s">
        <v>193</v>
      </c>
      <c r="F192" s="39">
        <v>1</v>
      </c>
      <c r="G192" s="39" t="s">
        <v>609</v>
      </c>
      <c r="H192" s="39" t="s">
        <v>609</v>
      </c>
      <c r="I192" s="39"/>
      <c r="J192" s="39" t="s">
        <v>57</v>
      </c>
      <c r="K192" s="38"/>
      <c r="L192" s="40" t="s">
        <v>189</v>
      </c>
      <c r="M192" s="40" t="s">
        <v>137</v>
      </c>
      <c r="N192" s="40"/>
      <c r="O192" s="41"/>
      <c r="P192" s="42"/>
      <c r="Q192" s="43"/>
      <c r="R192" s="43">
        <v>1</v>
      </c>
      <c r="S192" s="38"/>
      <c r="T192" s="44"/>
      <c r="U192" s="45"/>
    </row>
    <row r="193" spans="3:21" ht="37.5">
      <c r="C193" s="37">
        <v>179</v>
      </c>
      <c r="D193" s="38" t="s">
        <v>194</v>
      </c>
      <c r="E193" s="38" t="s">
        <v>193</v>
      </c>
      <c r="F193" s="39">
        <v>1</v>
      </c>
      <c r="G193" s="39" t="s">
        <v>609</v>
      </c>
      <c r="H193" s="39" t="s">
        <v>609</v>
      </c>
      <c r="I193" s="39"/>
      <c r="J193" s="39" t="s">
        <v>57</v>
      </c>
      <c r="K193" s="38"/>
      <c r="L193" s="40" t="s">
        <v>99</v>
      </c>
      <c r="M193" s="40" t="s">
        <v>101</v>
      </c>
      <c r="N193" s="40"/>
      <c r="O193" s="41"/>
      <c r="P193" s="42"/>
      <c r="Q193" s="43"/>
      <c r="R193" s="43">
        <v>1</v>
      </c>
      <c r="S193" s="38"/>
      <c r="T193" s="44"/>
      <c r="U193" s="45"/>
    </row>
    <row r="194" spans="3:21" ht="56.25">
      <c r="C194" s="37">
        <v>180</v>
      </c>
      <c r="D194" s="38" t="s">
        <v>194</v>
      </c>
      <c r="E194" s="38" t="s">
        <v>195</v>
      </c>
      <c r="F194" s="39">
        <v>1</v>
      </c>
      <c r="G194" s="39" t="s">
        <v>609</v>
      </c>
      <c r="H194" s="39" t="s">
        <v>609</v>
      </c>
      <c r="I194" s="39"/>
      <c r="J194" s="39" t="s">
        <v>57</v>
      </c>
      <c r="K194" s="38"/>
      <c r="L194" s="40" t="s">
        <v>96</v>
      </c>
      <c r="M194" s="40" t="s">
        <v>135</v>
      </c>
      <c r="N194" s="40"/>
      <c r="O194" s="41"/>
      <c r="P194" s="42"/>
      <c r="Q194" s="43"/>
      <c r="R194" s="43">
        <v>2</v>
      </c>
      <c r="S194" s="38"/>
      <c r="T194" s="44"/>
      <c r="U194" s="45"/>
    </row>
    <row r="195" spans="3:21" ht="37.5">
      <c r="C195" s="37">
        <v>181</v>
      </c>
      <c r="D195" s="38" t="s">
        <v>194</v>
      </c>
      <c r="E195" s="38" t="s">
        <v>193</v>
      </c>
      <c r="F195" s="39">
        <v>1</v>
      </c>
      <c r="G195" s="39" t="s">
        <v>609</v>
      </c>
      <c r="H195" s="39" t="s">
        <v>609</v>
      </c>
      <c r="I195" s="39"/>
      <c r="J195" s="39" t="s">
        <v>57</v>
      </c>
      <c r="K195" s="38"/>
      <c r="L195" s="40" t="s">
        <v>137</v>
      </c>
      <c r="M195" s="40" t="s">
        <v>163</v>
      </c>
      <c r="N195" s="40"/>
      <c r="O195" s="41"/>
      <c r="P195" s="42"/>
      <c r="Q195" s="43"/>
      <c r="R195" s="43">
        <v>2</v>
      </c>
      <c r="S195" s="38"/>
      <c r="T195" s="44"/>
      <c r="U195" s="45"/>
    </row>
    <row r="196" spans="3:21" ht="56.25">
      <c r="C196" s="37">
        <v>182</v>
      </c>
      <c r="D196" s="38" t="s">
        <v>194</v>
      </c>
      <c r="E196" s="38" t="s">
        <v>195</v>
      </c>
      <c r="F196" s="39">
        <v>1</v>
      </c>
      <c r="G196" s="39" t="s">
        <v>609</v>
      </c>
      <c r="H196" s="39" t="s">
        <v>609</v>
      </c>
      <c r="I196" s="39"/>
      <c r="J196" s="39" t="s">
        <v>57</v>
      </c>
      <c r="K196" s="38"/>
      <c r="L196" s="40" t="s">
        <v>137</v>
      </c>
      <c r="M196" s="40" t="s">
        <v>160</v>
      </c>
      <c r="N196" s="40"/>
      <c r="O196" s="41"/>
      <c r="P196" s="42"/>
      <c r="Q196" s="43"/>
      <c r="R196" s="43">
        <v>1</v>
      </c>
      <c r="S196" s="38"/>
      <c r="T196" s="44"/>
      <c r="U196" s="45"/>
    </row>
    <row r="197" spans="3:21" ht="56.25">
      <c r="C197" s="37">
        <v>183</v>
      </c>
      <c r="D197" s="38" t="s">
        <v>194</v>
      </c>
      <c r="E197" s="38" t="s">
        <v>195</v>
      </c>
      <c r="F197" s="39">
        <v>1</v>
      </c>
      <c r="G197" s="39" t="s">
        <v>609</v>
      </c>
      <c r="H197" s="39" t="s">
        <v>609</v>
      </c>
      <c r="I197" s="39"/>
      <c r="J197" s="39" t="s">
        <v>57</v>
      </c>
      <c r="K197" s="38"/>
      <c r="L197" s="40" t="s">
        <v>71</v>
      </c>
      <c r="M197" s="40" t="s">
        <v>99</v>
      </c>
      <c r="N197" s="40"/>
      <c r="O197" s="41"/>
      <c r="P197" s="42"/>
      <c r="Q197" s="43"/>
      <c r="R197" s="43">
        <v>1</v>
      </c>
      <c r="S197" s="38"/>
      <c r="T197" s="44"/>
      <c r="U197" s="45"/>
    </row>
    <row r="198" spans="3:21" ht="37.5">
      <c r="C198" s="37">
        <v>184</v>
      </c>
      <c r="D198" s="38" t="s">
        <v>194</v>
      </c>
      <c r="E198" s="38" t="s">
        <v>193</v>
      </c>
      <c r="F198" s="39">
        <v>1</v>
      </c>
      <c r="G198" s="39" t="s">
        <v>609</v>
      </c>
      <c r="H198" s="39" t="s">
        <v>609</v>
      </c>
      <c r="I198" s="39"/>
      <c r="J198" s="39" t="s">
        <v>57</v>
      </c>
      <c r="K198" s="38"/>
      <c r="L198" s="40" t="s">
        <v>59</v>
      </c>
      <c r="M198" s="40" t="s">
        <v>74</v>
      </c>
      <c r="N198" s="40"/>
      <c r="O198" s="41"/>
      <c r="P198" s="42"/>
      <c r="Q198" s="43"/>
      <c r="R198" s="43">
        <v>2</v>
      </c>
      <c r="S198" s="38"/>
      <c r="T198" s="44"/>
      <c r="U198" s="45"/>
    </row>
    <row r="199" spans="3:21" ht="37.5">
      <c r="C199" s="37">
        <v>185</v>
      </c>
      <c r="D199" s="38" t="s">
        <v>194</v>
      </c>
      <c r="E199" s="38" t="s">
        <v>193</v>
      </c>
      <c r="F199" s="39">
        <v>1</v>
      </c>
      <c r="G199" s="39" t="s">
        <v>609</v>
      </c>
      <c r="H199" s="39" t="s">
        <v>609</v>
      </c>
      <c r="I199" s="39"/>
      <c r="J199" s="39" t="s">
        <v>57</v>
      </c>
      <c r="K199" s="38"/>
      <c r="L199" s="40" t="s">
        <v>189</v>
      </c>
      <c r="M199" s="40" t="s">
        <v>160</v>
      </c>
      <c r="N199" s="40"/>
      <c r="O199" s="41"/>
      <c r="P199" s="42"/>
      <c r="Q199" s="43"/>
      <c r="R199" s="43">
        <v>2</v>
      </c>
      <c r="S199" s="38"/>
      <c r="T199" s="44"/>
      <c r="U199" s="45"/>
    </row>
    <row r="200" spans="3:21" ht="56.25">
      <c r="C200" s="37">
        <v>186</v>
      </c>
      <c r="D200" s="38" t="s">
        <v>194</v>
      </c>
      <c r="E200" s="38" t="s">
        <v>186</v>
      </c>
      <c r="F200" s="39">
        <v>1</v>
      </c>
      <c r="G200" s="39" t="s">
        <v>609</v>
      </c>
      <c r="H200" s="39" t="s">
        <v>609</v>
      </c>
      <c r="I200" s="39"/>
      <c r="J200" s="39" t="s">
        <v>57</v>
      </c>
      <c r="K200" s="38"/>
      <c r="L200" s="40" t="s">
        <v>66</v>
      </c>
      <c r="M200" s="40" t="s">
        <v>135</v>
      </c>
      <c r="N200" s="40"/>
      <c r="O200" s="41"/>
      <c r="P200" s="42"/>
      <c r="Q200" s="43"/>
      <c r="R200" s="43">
        <v>1</v>
      </c>
      <c r="S200" s="38"/>
      <c r="T200" s="44"/>
      <c r="U200" s="45"/>
    </row>
    <row r="201" spans="3:21" ht="37.5">
      <c r="C201" s="37">
        <v>187</v>
      </c>
      <c r="D201" s="38" t="s">
        <v>192</v>
      </c>
      <c r="E201" s="38" t="s">
        <v>193</v>
      </c>
      <c r="F201" s="39">
        <v>1</v>
      </c>
      <c r="G201" s="39" t="s">
        <v>609</v>
      </c>
      <c r="H201" s="39" t="s">
        <v>609</v>
      </c>
      <c r="I201" s="39"/>
      <c r="J201" s="39" t="s">
        <v>57</v>
      </c>
      <c r="K201" s="38"/>
      <c r="L201" s="40" t="s">
        <v>61</v>
      </c>
      <c r="M201" s="40" t="s">
        <v>68</v>
      </c>
      <c r="N201" s="40"/>
      <c r="O201" s="41"/>
      <c r="P201" s="42"/>
      <c r="Q201" s="43">
        <v>5</v>
      </c>
      <c r="R201" s="43"/>
      <c r="S201" s="38"/>
      <c r="T201" s="44"/>
      <c r="U201" s="45"/>
    </row>
    <row r="202" spans="3:21" ht="56.25">
      <c r="C202" s="37">
        <v>188</v>
      </c>
      <c r="D202" s="38" t="s">
        <v>192</v>
      </c>
      <c r="E202" s="38" t="s">
        <v>195</v>
      </c>
      <c r="F202" s="39">
        <v>1</v>
      </c>
      <c r="G202" s="39" t="s">
        <v>609</v>
      </c>
      <c r="H202" s="39" t="s">
        <v>609</v>
      </c>
      <c r="I202" s="39"/>
      <c r="J202" s="39" t="s">
        <v>57</v>
      </c>
      <c r="K202" s="38"/>
      <c r="L202" s="40" t="s">
        <v>65</v>
      </c>
      <c r="M202" s="40" t="s">
        <v>74</v>
      </c>
      <c r="N202" s="40"/>
      <c r="O202" s="41"/>
      <c r="P202" s="42"/>
      <c r="Q202" s="43">
        <v>3</v>
      </c>
      <c r="R202" s="43"/>
      <c r="S202" s="38"/>
      <c r="T202" s="44"/>
      <c r="U202" s="45"/>
    </row>
    <row r="203" spans="3:21" ht="37.5">
      <c r="C203" s="37">
        <v>189</v>
      </c>
      <c r="D203" s="38" t="s">
        <v>192</v>
      </c>
      <c r="E203" s="38" t="s">
        <v>193</v>
      </c>
      <c r="F203" s="39">
        <v>1</v>
      </c>
      <c r="G203" s="39" t="s">
        <v>609</v>
      </c>
      <c r="H203" s="39" t="s">
        <v>609</v>
      </c>
      <c r="I203" s="39"/>
      <c r="J203" s="39" t="s">
        <v>57</v>
      </c>
      <c r="K203" s="38"/>
      <c r="L203" s="40" t="s">
        <v>65</v>
      </c>
      <c r="M203" s="40" t="s">
        <v>68</v>
      </c>
      <c r="N203" s="40"/>
      <c r="O203" s="41"/>
      <c r="P203" s="42"/>
      <c r="Q203" s="43">
        <v>2</v>
      </c>
      <c r="R203" s="43"/>
      <c r="S203" s="38"/>
      <c r="T203" s="44"/>
      <c r="U203" s="45"/>
    </row>
    <row r="204" spans="3:21" ht="37.5">
      <c r="C204" s="37">
        <v>190</v>
      </c>
      <c r="D204" s="38" t="s">
        <v>192</v>
      </c>
      <c r="E204" s="38" t="s">
        <v>197</v>
      </c>
      <c r="F204" s="39">
        <v>1</v>
      </c>
      <c r="G204" s="39" t="s">
        <v>609</v>
      </c>
      <c r="H204" s="39" t="s">
        <v>609</v>
      </c>
      <c r="I204" s="39"/>
      <c r="J204" s="39" t="s">
        <v>57</v>
      </c>
      <c r="K204" s="38"/>
      <c r="L204" s="40" t="s">
        <v>65</v>
      </c>
      <c r="M204" s="40" t="s">
        <v>74</v>
      </c>
      <c r="N204" s="40"/>
      <c r="O204" s="41"/>
      <c r="P204" s="42"/>
      <c r="Q204" s="43">
        <v>3</v>
      </c>
      <c r="R204" s="43"/>
      <c r="S204" s="38"/>
      <c r="T204" s="44"/>
      <c r="U204" s="45"/>
    </row>
    <row r="205" spans="3:21" ht="37.5">
      <c r="C205" s="37">
        <v>191</v>
      </c>
      <c r="D205" s="38" t="s">
        <v>192</v>
      </c>
      <c r="E205" s="38" t="s">
        <v>193</v>
      </c>
      <c r="F205" s="39">
        <v>1</v>
      </c>
      <c r="G205" s="39" t="s">
        <v>609</v>
      </c>
      <c r="H205" s="39" t="s">
        <v>609</v>
      </c>
      <c r="I205" s="39"/>
      <c r="J205" s="39" t="s">
        <v>57</v>
      </c>
      <c r="K205" s="38"/>
      <c r="L205" s="40" t="s">
        <v>65</v>
      </c>
      <c r="M205" s="40" t="s">
        <v>74</v>
      </c>
      <c r="N205" s="40"/>
      <c r="O205" s="41"/>
      <c r="P205" s="42"/>
      <c r="Q205" s="43">
        <v>3</v>
      </c>
      <c r="R205" s="43"/>
      <c r="S205" s="38"/>
      <c r="T205" s="44"/>
      <c r="U205" s="45"/>
    </row>
    <row r="206" spans="3:21" ht="37.5">
      <c r="C206" s="37">
        <v>192</v>
      </c>
      <c r="D206" s="38" t="s">
        <v>192</v>
      </c>
      <c r="E206" s="38" t="s">
        <v>193</v>
      </c>
      <c r="F206" s="39">
        <v>1</v>
      </c>
      <c r="G206" s="39" t="s">
        <v>609</v>
      </c>
      <c r="H206" s="39" t="s">
        <v>609</v>
      </c>
      <c r="I206" s="39"/>
      <c r="J206" s="39" t="s">
        <v>57</v>
      </c>
      <c r="K206" s="38"/>
      <c r="L206" s="40" t="s">
        <v>74</v>
      </c>
      <c r="M206" s="40" t="s">
        <v>99</v>
      </c>
      <c r="N206" s="40"/>
      <c r="O206" s="41"/>
      <c r="P206" s="42"/>
      <c r="Q206" s="43">
        <v>5</v>
      </c>
      <c r="R206" s="43"/>
      <c r="S206" s="38"/>
      <c r="T206" s="44"/>
      <c r="U206" s="45"/>
    </row>
    <row r="207" spans="3:21" ht="56.25">
      <c r="C207" s="37">
        <v>193</v>
      </c>
      <c r="D207" s="38" t="s">
        <v>194</v>
      </c>
      <c r="E207" s="38" t="s">
        <v>186</v>
      </c>
      <c r="F207" s="39">
        <v>1</v>
      </c>
      <c r="G207" s="39" t="s">
        <v>609</v>
      </c>
      <c r="H207" s="39" t="s">
        <v>609</v>
      </c>
      <c r="I207" s="39" t="s">
        <v>200</v>
      </c>
      <c r="J207" s="39" t="s">
        <v>57</v>
      </c>
      <c r="K207" s="38"/>
      <c r="L207" s="40" t="s">
        <v>99</v>
      </c>
      <c r="M207" s="40" t="s">
        <v>96</v>
      </c>
      <c r="N207" s="40"/>
      <c r="O207" s="41"/>
      <c r="P207" s="42"/>
      <c r="Q207" s="43"/>
      <c r="R207" s="43">
        <v>2</v>
      </c>
      <c r="S207" s="38"/>
      <c r="T207" s="44"/>
      <c r="U207" s="45"/>
    </row>
    <row r="208" spans="3:21" ht="37.5">
      <c r="C208" s="37">
        <v>194</v>
      </c>
      <c r="D208" s="38" t="s">
        <v>194</v>
      </c>
      <c r="E208" s="38" t="s">
        <v>193</v>
      </c>
      <c r="F208" s="39">
        <v>1</v>
      </c>
      <c r="G208" s="39" t="s">
        <v>609</v>
      </c>
      <c r="H208" s="39" t="s">
        <v>609</v>
      </c>
      <c r="I208" s="39"/>
      <c r="J208" s="39" t="s">
        <v>57</v>
      </c>
      <c r="K208" s="38"/>
      <c r="L208" s="40" t="s">
        <v>101</v>
      </c>
      <c r="M208" s="40" t="s">
        <v>96</v>
      </c>
      <c r="N208" s="40"/>
      <c r="O208" s="41"/>
      <c r="P208" s="42"/>
      <c r="Q208" s="43"/>
      <c r="R208" s="43">
        <v>1</v>
      </c>
      <c r="S208" s="38"/>
      <c r="T208" s="44"/>
      <c r="U208" s="45"/>
    </row>
    <row r="209" spans="3:21" ht="56.25">
      <c r="C209" s="37">
        <v>195</v>
      </c>
      <c r="D209" s="38" t="s">
        <v>194</v>
      </c>
      <c r="E209" s="38" t="s">
        <v>186</v>
      </c>
      <c r="F209" s="39">
        <v>1</v>
      </c>
      <c r="G209" s="39" t="s">
        <v>609</v>
      </c>
      <c r="H209" s="39" t="s">
        <v>609</v>
      </c>
      <c r="I209" s="39"/>
      <c r="J209" s="39" t="s">
        <v>57</v>
      </c>
      <c r="K209" s="38"/>
      <c r="L209" s="40" t="s">
        <v>96</v>
      </c>
      <c r="M209" s="40" t="s">
        <v>66</v>
      </c>
      <c r="N209" s="40"/>
      <c r="O209" s="41"/>
      <c r="P209" s="42"/>
      <c r="Q209" s="43"/>
      <c r="R209" s="43">
        <v>1</v>
      </c>
      <c r="S209" s="38"/>
      <c r="T209" s="44"/>
      <c r="U209" s="45"/>
    </row>
    <row r="210" spans="3:21" ht="56.25">
      <c r="C210" s="37">
        <v>196</v>
      </c>
      <c r="D210" s="38" t="s">
        <v>192</v>
      </c>
      <c r="E210" s="38" t="s">
        <v>186</v>
      </c>
      <c r="F210" s="39">
        <v>1</v>
      </c>
      <c r="G210" s="39" t="s">
        <v>609</v>
      </c>
      <c r="H210" s="39" t="s">
        <v>609</v>
      </c>
      <c r="I210" s="39"/>
      <c r="J210" s="39" t="s">
        <v>57</v>
      </c>
      <c r="K210" s="38"/>
      <c r="L210" s="40" t="s">
        <v>96</v>
      </c>
      <c r="M210" s="40" t="s">
        <v>66</v>
      </c>
      <c r="N210" s="40"/>
      <c r="O210" s="41"/>
      <c r="P210" s="42"/>
      <c r="Q210" s="43">
        <v>1</v>
      </c>
      <c r="R210" s="43"/>
      <c r="S210" s="38"/>
      <c r="T210" s="44"/>
      <c r="U210" s="45"/>
    </row>
    <row r="211" spans="3:21" ht="37.5">
      <c r="C211" s="37">
        <v>197</v>
      </c>
      <c r="D211" s="38" t="s">
        <v>192</v>
      </c>
      <c r="E211" s="38" t="s">
        <v>193</v>
      </c>
      <c r="F211" s="39">
        <v>1</v>
      </c>
      <c r="G211" s="39" t="s">
        <v>609</v>
      </c>
      <c r="H211" s="39" t="s">
        <v>609</v>
      </c>
      <c r="I211" s="39"/>
      <c r="J211" s="39" t="s">
        <v>57</v>
      </c>
      <c r="K211" s="38"/>
      <c r="L211" s="40" t="s">
        <v>96</v>
      </c>
      <c r="M211" s="40" t="s">
        <v>66</v>
      </c>
      <c r="N211" s="40"/>
      <c r="O211" s="41"/>
      <c r="P211" s="42"/>
      <c r="Q211" s="43">
        <v>1</v>
      </c>
      <c r="R211" s="43"/>
      <c r="S211" s="38"/>
      <c r="T211" s="44"/>
      <c r="U211" s="45"/>
    </row>
    <row r="212" spans="3:21" ht="56.25">
      <c r="C212" s="37">
        <v>198</v>
      </c>
      <c r="D212" s="38" t="s">
        <v>194</v>
      </c>
      <c r="E212" s="38" t="s">
        <v>186</v>
      </c>
      <c r="F212" s="39">
        <v>1</v>
      </c>
      <c r="G212" s="39" t="s">
        <v>609</v>
      </c>
      <c r="H212" s="39" t="s">
        <v>609</v>
      </c>
      <c r="I212" s="39"/>
      <c r="J212" s="39" t="s">
        <v>57</v>
      </c>
      <c r="K212" s="38"/>
      <c r="L212" s="40" t="s">
        <v>96</v>
      </c>
      <c r="M212" s="40" t="s">
        <v>66</v>
      </c>
      <c r="N212" s="40"/>
      <c r="O212" s="41"/>
      <c r="P212" s="42"/>
      <c r="Q212" s="43"/>
      <c r="R212" s="43">
        <v>1</v>
      </c>
      <c r="S212" s="38"/>
      <c r="T212" s="44"/>
      <c r="U212" s="45"/>
    </row>
    <row r="213" spans="3:21" ht="37.5">
      <c r="C213" s="37">
        <v>199</v>
      </c>
      <c r="D213" s="38" t="s">
        <v>194</v>
      </c>
      <c r="E213" s="38" t="s">
        <v>193</v>
      </c>
      <c r="F213" s="39">
        <v>1</v>
      </c>
      <c r="G213" s="39" t="s">
        <v>609</v>
      </c>
      <c r="H213" s="39" t="s">
        <v>609</v>
      </c>
      <c r="I213" s="39"/>
      <c r="J213" s="39" t="s">
        <v>57</v>
      </c>
      <c r="K213" s="38"/>
      <c r="L213" s="40" t="s">
        <v>62</v>
      </c>
      <c r="M213" s="40" t="s">
        <v>71</v>
      </c>
      <c r="N213" s="40"/>
      <c r="O213" s="41"/>
      <c r="P213" s="42"/>
      <c r="Q213" s="43"/>
      <c r="R213" s="43">
        <v>1</v>
      </c>
      <c r="S213" s="38"/>
      <c r="T213" s="44"/>
      <c r="U213" s="45"/>
    </row>
    <row r="214" spans="3:21" ht="56.25">
      <c r="C214" s="37">
        <v>200</v>
      </c>
      <c r="D214" s="38" t="s">
        <v>192</v>
      </c>
      <c r="E214" s="38" t="s">
        <v>186</v>
      </c>
      <c r="F214" s="39">
        <v>1</v>
      </c>
      <c r="G214" s="39" t="s">
        <v>609</v>
      </c>
      <c r="H214" s="39" t="s">
        <v>609</v>
      </c>
      <c r="I214" s="39"/>
      <c r="J214" s="39" t="s">
        <v>57</v>
      </c>
      <c r="K214" s="38"/>
      <c r="L214" s="40" t="s">
        <v>66</v>
      </c>
      <c r="M214" s="40" t="s">
        <v>137</v>
      </c>
      <c r="N214" s="40"/>
      <c r="O214" s="41"/>
      <c r="P214" s="42"/>
      <c r="Q214" s="43">
        <v>5</v>
      </c>
      <c r="R214" s="43"/>
      <c r="S214" s="38"/>
      <c r="T214" s="44"/>
      <c r="U214" s="45"/>
    </row>
    <row r="215" spans="3:21" ht="37.5">
      <c r="C215" s="37">
        <v>201</v>
      </c>
      <c r="D215" s="38" t="s">
        <v>194</v>
      </c>
      <c r="E215" s="38" t="s">
        <v>193</v>
      </c>
      <c r="F215" s="39">
        <v>1</v>
      </c>
      <c r="G215" s="39" t="s">
        <v>609</v>
      </c>
      <c r="H215" s="39" t="s">
        <v>609</v>
      </c>
      <c r="I215" s="39"/>
      <c r="J215" s="39" t="s">
        <v>57</v>
      </c>
      <c r="K215" s="38"/>
      <c r="L215" s="40" t="s">
        <v>62</v>
      </c>
      <c r="M215" s="40" t="s">
        <v>71</v>
      </c>
      <c r="N215" s="40"/>
      <c r="O215" s="41"/>
      <c r="P215" s="42"/>
      <c r="Q215" s="43"/>
      <c r="R215" s="43">
        <v>1</v>
      </c>
      <c r="S215" s="38"/>
      <c r="T215" s="44"/>
      <c r="U215" s="45"/>
    </row>
    <row r="216" spans="3:21" ht="37.5">
      <c r="C216" s="37">
        <v>202</v>
      </c>
      <c r="D216" s="38" t="s">
        <v>194</v>
      </c>
      <c r="E216" s="38" t="s">
        <v>197</v>
      </c>
      <c r="F216" s="39">
        <v>1</v>
      </c>
      <c r="G216" s="39" t="s">
        <v>609</v>
      </c>
      <c r="H216" s="39" t="s">
        <v>609</v>
      </c>
      <c r="I216" s="39"/>
      <c r="J216" s="39" t="s">
        <v>57</v>
      </c>
      <c r="K216" s="38"/>
      <c r="L216" s="40" t="s">
        <v>189</v>
      </c>
      <c r="M216" s="40" t="s">
        <v>137</v>
      </c>
      <c r="N216" s="40"/>
      <c r="O216" s="41"/>
      <c r="P216" s="42"/>
      <c r="Q216" s="43"/>
      <c r="R216" s="43">
        <v>1</v>
      </c>
      <c r="S216" s="38"/>
      <c r="T216" s="44"/>
      <c r="U216" s="45"/>
    </row>
    <row r="217" spans="3:21" ht="37.5">
      <c r="C217" s="37">
        <v>203</v>
      </c>
      <c r="D217" s="38" t="s">
        <v>194</v>
      </c>
      <c r="E217" s="38" t="s">
        <v>193</v>
      </c>
      <c r="F217" s="39">
        <v>1</v>
      </c>
      <c r="G217" s="39" t="s">
        <v>609</v>
      </c>
      <c r="H217" s="39" t="s">
        <v>609</v>
      </c>
      <c r="I217" s="39"/>
      <c r="J217" s="39" t="s">
        <v>57</v>
      </c>
      <c r="K217" s="38"/>
      <c r="L217" s="40" t="s">
        <v>189</v>
      </c>
      <c r="M217" s="40" t="s">
        <v>137</v>
      </c>
      <c r="N217" s="40"/>
      <c r="O217" s="41"/>
      <c r="P217" s="42"/>
      <c r="Q217" s="43"/>
      <c r="R217" s="43">
        <v>1</v>
      </c>
      <c r="S217" s="38"/>
      <c r="T217" s="44"/>
      <c r="U217" s="45"/>
    </row>
    <row r="218" spans="3:21" ht="56.25">
      <c r="C218" s="37">
        <v>204</v>
      </c>
      <c r="D218" s="38" t="s">
        <v>194</v>
      </c>
      <c r="E218" s="38" t="s">
        <v>195</v>
      </c>
      <c r="F218" s="39">
        <v>1</v>
      </c>
      <c r="G218" s="39" t="s">
        <v>609</v>
      </c>
      <c r="H218" s="39" t="s">
        <v>609</v>
      </c>
      <c r="I218" s="39"/>
      <c r="J218" s="39" t="s">
        <v>57</v>
      </c>
      <c r="K218" s="38"/>
      <c r="L218" s="40" t="s">
        <v>189</v>
      </c>
      <c r="M218" s="40" t="s">
        <v>137</v>
      </c>
      <c r="N218" s="40"/>
      <c r="O218" s="41"/>
      <c r="P218" s="42"/>
      <c r="Q218" s="43"/>
      <c r="R218" s="43">
        <v>1</v>
      </c>
      <c r="S218" s="38"/>
      <c r="T218" s="44"/>
      <c r="U218" s="45"/>
    </row>
    <row r="219" spans="3:21" ht="56.25">
      <c r="C219" s="37">
        <v>205</v>
      </c>
      <c r="D219" s="38" t="s">
        <v>194</v>
      </c>
      <c r="E219" s="38" t="s">
        <v>186</v>
      </c>
      <c r="F219" s="39">
        <v>1</v>
      </c>
      <c r="G219" s="39" t="s">
        <v>609</v>
      </c>
      <c r="H219" s="39" t="s">
        <v>609</v>
      </c>
      <c r="I219" s="39"/>
      <c r="J219" s="39" t="s">
        <v>57</v>
      </c>
      <c r="K219" s="38"/>
      <c r="L219" s="40" t="s">
        <v>189</v>
      </c>
      <c r="M219" s="40" t="s">
        <v>137</v>
      </c>
      <c r="N219" s="40"/>
      <c r="O219" s="41"/>
      <c r="P219" s="42"/>
      <c r="Q219" s="43"/>
      <c r="R219" s="43">
        <v>1</v>
      </c>
      <c r="S219" s="38"/>
      <c r="T219" s="44"/>
      <c r="U219" s="45"/>
    </row>
    <row r="220" spans="3:21" ht="37.5">
      <c r="C220" s="37">
        <v>206</v>
      </c>
      <c r="D220" s="38" t="s">
        <v>194</v>
      </c>
      <c r="E220" s="38" t="s">
        <v>193</v>
      </c>
      <c r="F220" s="39">
        <v>1</v>
      </c>
      <c r="G220" s="39" t="s">
        <v>609</v>
      </c>
      <c r="H220" s="39" t="s">
        <v>609</v>
      </c>
      <c r="I220" s="39"/>
      <c r="J220" s="39" t="s">
        <v>57</v>
      </c>
      <c r="K220" s="38"/>
      <c r="L220" s="40" t="s">
        <v>137</v>
      </c>
      <c r="M220" s="40" t="s">
        <v>163</v>
      </c>
      <c r="N220" s="40"/>
      <c r="O220" s="41"/>
      <c r="P220" s="42"/>
      <c r="Q220" s="43"/>
      <c r="R220" s="43">
        <v>2</v>
      </c>
      <c r="S220" s="38"/>
      <c r="T220" s="44"/>
      <c r="U220" s="45"/>
    </row>
    <row r="221" spans="3:21" ht="37.5">
      <c r="C221" s="37">
        <v>207</v>
      </c>
      <c r="D221" s="38" t="s">
        <v>194</v>
      </c>
      <c r="E221" s="38" t="s">
        <v>193</v>
      </c>
      <c r="F221" s="39">
        <v>1</v>
      </c>
      <c r="G221" s="39" t="s">
        <v>609</v>
      </c>
      <c r="H221" s="39" t="s">
        <v>609</v>
      </c>
      <c r="I221" s="39"/>
      <c r="J221" s="39" t="s">
        <v>57</v>
      </c>
      <c r="K221" s="38"/>
      <c r="L221" s="40" t="s">
        <v>99</v>
      </c>
      <c r="M221" s="40" t="s">
        <v>101</v>
      </c>
      <c r="N221" s="40"/>
      <c r="O221" s="41"/>
      <c r="P221" s="42"/>
      <c r="Q221" s="43"/>
      <c r="R221" s="43">
        <v>1</v>
      </c>
      <c r="S221" s="38"/>
      <c r="T221" s="44"/>
      <c r="U221" s="45"/>
    </row>
    <row r="222" spans="3:21" ht="37.5">
      <c r="C222" s="37">
        <v>208</v>
      </c>
      <c r="D222" s="38" t="s">
        <v>194</v>
      </c>
      <c r="E222" s="38" t="s">
        <v>193</v>
      </c>
      <c r="F222" s="39">
        <v>1</v>
      </c>
      <c r="G222" s="39" t="s">
        <v>609</v>
      </c>
      <c r="H222" s="39" t="s">
        <v>609</v>
      </c>
      <c r="I222" s="39"/>
      <c r="J222" s="39" t="s">
        <v>57</v>
      </c>
      <c r="K222" s="38"/>
      <c r="L222" s="40" t="s">
        <v>99</v>
      </c>
      <c r="M222" s="40" t="s">
        <v>101</v>
      </c>
      <c r="N222" s="40"/>
      <c r="O222" s="41"/>
      <c r="P222" s="42"/>
      <c r="Q222" s="43"/>
      <c r="R222" s="43">
        <v>1</v>
      </c>
      <c r="S222" s="38"/>
      <c r="T222" s="44"/>
      <c r="U222" s="45"/>
    </row>
    <row r="223" spans="3:21" ht="37.5">
      <c r="C223" s="37">
        <v>209</v>
      </c>
      <c r="D223" s="38" t="s">
        <v>194</v>
      </c>
      <c r="E223" s="38" t="s">
        <v>193</v>
      </c>
      <c r="F223" s="39">
        <v>1</v>
      </c>
      <c r="G223" s="39" t="s">
        <v>609</v>
      </c>
      <c r="H223" s="39" t="s">
        <v>609</v>
      </c>
      <c r="I223" s="39"/>
      <c r="J223" s="39" t="s">
        <v>57</v>
      </c>
      <c r="K223" s="38"/>
      <c r="L223" s="40" t="s">
        <v>101</v>
      </c>
      <c r="M223" s="40" t="s">
        <v>96</v>
      </c>
      <c r="N223" s="40"/>
      <c r="O223" s="41"/>
      <c r="P223" s="42"/>
      <c r="Q223" s="43"/>
      <c r="R223" s="43">
        <v>1</v>
      </c>
      <c r="S223" s="38"/>
      <c r="T223" s="44"/>
      <c r="U223" s="45"/>
    </row>
    <row r="224" spans="3:21" ht="37.5">
      <c r="C224" s="37">
        <v>210</v>
      </c>
      <c r="D224" s="38" t="s">
        <v>194</v>
      </c>
      <c r="E224" s="38" t="s">
        <v>193</v>
      </c>
      <c r="F224" s="39">
        <v>1</v>
      </c>
      <c r="G224" s="39" t="s">
        <v>609</v>
      </c>
      <c r="H224" s="39" t="s">
        <v>609</v>
      </c>
      <c r="I224" s="39"/>
      <c r="J224" s="39" t="s">
        <v>57</v>
      </c>
      <c r="K224" s="38"/>
      <c r="L224" s="40" t="s">
        <v>101</v>
      </c>
      <c r="M224" s="40" t="s">
        <v>96</v>
      </c>
      <c r="N224" s="40"/>
      <c r="O224" s="41"/>
      <c r="P224" s="42"/>
      <c r="Q224" s="43"/>
      <c r="R224" s="43">
        <v>1</v>
      </c>
      <c r="S224" s="38"/>
      <c r="T224" s="44"/>
      <c r="U224" s="45"/>
    </row>
    <row r="225" spans="3:21" ht="37.5">
      <c r="C225" s="37">
        <v>211</v>
      </c>
      <c r="D225" s="38" t="s">
        <v>192</v>
      </c>
      <c r="E225" s="38" t="s">
        <v>193</v>
      </c>
      <c r="F225" s="39">
        <v>1</v>
      </c>
      <c r="G225" s="39" t="s">
        <v>609</v>
      </c>
      <c r="H225" s="39" t="s">
        <v>609</v>
      </c>
      <c r="I225" s="39"/>
      <c r="J225" s="39" t="s">
        <v>57</v>
      </c>
      <c r="K225" s="38"/>
      <c r="L225" s="40" t="s">
        <v>65</v>
      </c>
      <c r="M225" s="40" t="s">
        <v>74</v>
      </c>
      <c r="N225" s="40"/>
      <c r="O225" s="41"/>
      <c r="P225" s="42"/>
      <c r="Q225" s="43">
        <v>3</v>
      </c>
      <c r="R225" s="43"/>
      <c r="S225" s="38"/>
      <c r="T225" s="44"/>
      <c r="U225" s="45"/>
    </row>
    <row r="226" spans="3:21" ht="37.5">
      <c r="C226" s="37">
        <v>212</v>
      </c>
      <c r="D226" s="38" t="s">
        <v>194</v>
      </c>
      <c r="E226" s="38" t="s">
        <v>193</v>
      </c>
      <c r="F226" s="39">
        <v>1</v>
      </c>
      <c r="G226" s="39" t="s">
        <v>609</v>
      </c>
      <c r="H226" s="39" t="s">
        <v>609</v>
      </c>
      <c r="I226" s="39"/>
      <c r="J226" s="39" t="s">
        <v>57</v>
      </c>
      <c r="K226" s="38"/>
      <c r="L226" s="40" t="s">
        <v>65</v>
      </c>
      <c r="M226" s="40" t="s">
        <v>68</v>
      </c>
      <c r="N226" s="40"/>
      <c r="O226" s="41"/>
      <c r="P226" s="42"/>
      <c r="Q226" s="43"/>
      <c r="R226" s="43">
        <v>2</v>
      </c>
      <c r="S226" s="38"/>
      <c r="T226" s="44"/>
      <c r="U226" s="45"/>
    </row>
    <row r="227" spans="3:21" ht="37.5">
      <c r="C227" s="37">
        <v>213</v>
      </c>
      <c r="D227" s="38" t="s">
        <v>194</v>
      </c>
      <c r="E227" s="38" t="s">
        <v>193</v>
      </c>
      <c r="F227" s="39">
        <v>1</v>
      </c>
      <c r="G227" s="39" t="s">
        <v>609</v>
      </c>
      <c r="H227" s="39" t="s">
        <v>609</v>
      </c>
      <c r="I227" s="39"/>
      <c r="J227" s="39" t="s">
        <v>57</v>
      </c>
      <c r="K227" s="38"/>
      <c r="L227" s="40" t="s">
        <v>59</v>
      </c>
      <c r="M227" s="40" t="s">
        <v>68</v>
      </c>
      <c r="N227" s="40"/>
      <c r="O227" s="41"/>
      <c r="P227" s="42"/>
      <c r="Q227" s="43"/>
      <c r="R227" s="43">
        <v>1</v>
      </c>
      <c r="S227" s="38"/>
      <c r="T227" s="44"/>
      <c r="U227" s="45"/>
    </row>
    <row r="228" spans="3:21" ht="37.5">
      <c r="C228" s="37">
        <v>214</v>
      </c>
      <c r="D228" s="38" t="s">
        <v>192</v>
      </c>
      <c r="E228" s="38" t="s">
        <v>193</v>
      </c>
      <c r="F228" s="39">
        <v>1</v>
      </c>
      <c r="G228" s="39" t="s">
        <v>609</v>
      </c>
      <c r="H228" s="39" t="s">
        <v>609</v>
      </c>
      <c r="I228" s="39"/>
      <c r="J228" s="39" t="s">
        <v>57</v>
      </c>
      <c r="K228" s="38"/>
      <c r="L228" s="40" t="s">
        <v>68</v>
      </c>
      <c r="M228" s="40" t="s">
        <v>71</v>
      </c>
      <c r="N228" s="40"/>
      <c r="O228" s="41"/>
      <c r="P228" s="42"/>
      <c r="Q228" s="43">
        <v>5</v>
      </c>
      <c r="R228" s="43"/>
      <c r="S228" s="38"/>
      <c r="T228" s="44"/>
      <c r="U228" s="45"/>
    </row>
    <row r="229" spans="3:21" ht="37.5">
      <c r="C229" s="37">
        <v>215</v>
      </c>
      <c r="D229" s="38" t="s">
        <v>192</v>
      </c>
      <c r="E229" s="38" t="s">
        <v>193</v>
      </c>
      <c r="F229" s="39">
        <v>1</v>
      </c>
      <c r="G229" s="39" t="s">
        <v>609</v>
      </c>
      <c r="H229" s="39" t="s">
        <v>609</v>
      </c>
      <c r="I229" s="39"/>
      <c r="J229" s="39" t="s">
        <v>57</v>
      </c>
      <c r="K229" s="38"/>
      <c r="L229" s="40" t="s">
        <v>68</v>
      </c>
      <c r="M229" s="40" t="s">
        <v>71</v>
      </c>
      <c r="N229" s="40"/>
      <c r="O229" s="41"/>
      <c r="P229" s="42"/>
      <c r="Q229" s="43">
        <v>5</v>
      </c>
      <c r="R229" s="43"/>
      <c r="S229" s="38"/>
      <c r="T229" s="44"/>
      <c r="U229" s="45"/>
    </row>
    <row r="230" spans="3:21" ht="37.5">
      <c r="C230" s="37">
        <v>216</v>
      </c>
      <c r="D230" s="38" t="s">
        <v>194</v>
      </c>
      <c r="E230" s="38" t="s">
        <v>193</v>
      </c>
      <c r="F230" s="39">
        <v>1</v>
      </c>
      <c r="G230" s="39" t="s">
        <v>609</v>
      </c>
      <c r="H230" s="39" t="s">
        <v>609</v>
      </c>
      <c r="I230" s="39"/>
      <c r="J230" s="39" t="s">
        <v>57</v>
      </c>
      <c r="K230" s="38"/>
      <c r="L230" s="40" t="s">
        <v>68</v>
      </c>
      <c r="M230" s="40" t="s">
        <v>62</v>
      </c>
      <c r="N230" s="40"/>
      <c r="O230" s="41"/>
      <c r="P230" s="42"/>
      <c r="Q230" s="43"/>
      <c r="R230" s="43">
        <v>2</v>
      </c>
      <c r="S230" s="38"/>
      <c r="T230" s="44"/>
      <c r="U230" s="45"/>
    </row>
    <row r="231" spans="3:21" ht="37.5">
      <c r="C231" s="37">
        <v>217</v>
      </c>
      <c r="D231" s="38" t="s">
        <v>194</v>
      </c>
      <c r="E231" s="38" t="s">
        <v>197</v>
      </c>
      <c r="F231" s="39">
        <v>1</v>
      </c>
      <c r="G231" s="39" t="s">
        <v>609</v>
      </c>
      <c r="H231" s="39" t="s">
        <v>609</v>
      </c>
      <c r="I231" s="39"/>
      <c r="J231" s="39" t="s">
        <v>57</v>
      </c>
      <c r="K231" s="38"/>
      <c r="L231" s="40" t="s">
        <v>68</v>
      </c>
      <c r="M231" s="40" t="s">
        <v>62</v>
      </c>
      <c r="N231" s="40"/>
      <c r="O231" s="41"/>
      <c r="P231" s="42"/>
      <c r="Q231" s="43"/>
      <c r="R231" s="43">
        <v>2</v>
      </c>
      <c r="S231" s="38"/>
      <c r="T231" s="44"/>
      <c r="U231" s="45"/>
    </row>
    <row r="232" spans="3:21" ht="37.5">
      <c r="C232" s="37">
        <v>218</v>
      </c>
      <c r="D232" s="38" t="s">
        <v>192</v>
      </c>
      <c r="E232" s="38" t="s">
        <v>193</v>
      </c>
      <c r="F232" s="39">
        <v>1</v>
      </c>
      <c r="G232" s="39" t="s">
        <v>609</v>
      </c>
      <c r="H232" s="39" t="s">
        <v>609</v>
      </c>
      <c r="I232" s="39"/>
      <c r="J232" s="39" t="s">
        <v>57</v>
      </c>
      <c r="K232" s="38"/>
      <c r="L232" s="40" t="s">
        <v>74</v>
      </c>
      <c r="M232" s="40" t="s">
        <v>99</v>
      </c>
      <c r="N232" s="40"/>
      <c r="O232" s="41"/>
      <c r="P232" s="42"/>
      <c r="Q232" s="43">
        <v>5</v>
      </c>
      <c r="R232" s="43"/>
      <c r="S232" s="38"/>
      <c r="T232" s="44"/>
      <c r="U232" s="45"/>
    </row>
    <row r="233" spans="3:21" ht="37.5">
      <c r="C233" s="37">
        <v>219</v>
      </c>
      <c r="D233" s="38" t="s">
        <v>194</v>
      </c>
      <c r="E233" s="38" t="s">
        <v>199</v>
      </c>
      <c r="F233" s="39">
        <v>1</v>
      </c>
      <c r="G233" s="39" t="s">
        <v>609</v>
      </c>
      <c r="H233" s="39" t="s">
        <v>609</v>
      </c>
      <c r="I233" s="39"/>
      <c r="J233" s="39" t="s">
        <v>57</v>
      </c>
      <c r="K233" s="38"/>
      <c r="L233" s="40" t="s">
        <v>135</v>
      </c>
      <c r="M233" s="40" t="s">
        <v>189</v>
      </c>
      <c r="N233" s="40"/>
      <c r="O233" s="41"/>
      <c r="P233" s="42"/>
      <c r="Q233" s="43"/>
      <c r="R233" s="43">
        <v>1</v>
      </c>
      <c r="S233" s="38"/>
      <c r="T233" s="44"/>
      <c r="U233" s="45"/>
    </row>
    <row r="234" spans="3:21" ht="56.25">
      <c r="C234" s="37">
        <v>220</v>
      </c>
      <c r="D234" s="38" t="s">
        <v>194</v>
      </c>
      <c r="E234" s="38" t="s">
        <v>186</v>
      </c>
      <c r="F234" s="39">
        <v>1</v>
      </c>
      <c r="G234" s="39" t="s">
        <v>609</v>
      </c>
      <c r="H234" s="39" t="s">
        <v>609</v>
      </c>
      <c r="I234" s="39"/>
      <c r="J234" s="39" t="s">
        <v>64</v>
      </c>
      <c r="K234" s="38"/>
      <c r="L234" s="40" t="s">
        <v>61</v>
      </c>
      <c r="M234" s="40" t="s">
        <v>65</v>
      </c>
      <c r="N234" s="40"/>
      <c r="O234" s="41"/>
      <c r="P234" s="42"/>
      <c r="Q234" s="43"/>
      <c r="R234" s="43">
        <v>1</v>
      </c>
      <c r="S234" s="38"/>
      <c r="T234" s="44"/>
      <c r="U234" s="45"/>
    </row>
    <row r="235" spans="3:21" ht="37.5">
      <c r="C235" s="37">
        <v>221</v>
      </c>
      <c r="D235" s="38" t="s">
        <v>194</v>
      </c>
      <c r="E235" s="38" t="s">
        <v>193</v>
      </c>
      <c r="F235" s="39">
        <v>1</v>
      </c>
      <c r="G235" s="39" t="s">
        <v>609</v>
      </c>
      <c r="H235" s="39" t="s">
        <v>609</v>
      </c>
      <c r="I235" s="39"/>
      <c r="J235" s="39" t="s">
        <v>64</v>
      </c>
      <c r="K235" s="38"/>
      <c r="L235" s="40" t="s">
        <v>96</v>
      </c>
      <c r="M235" s="40" t="s">
        <v>135</v>
      </c>
      <c r="N235" s="40"/>
      <c r="O235" s="41"/>
      <c r="P235" s="42"/>
      <c r="Q235" s="43"/>
      <c r="R235" s="43">
        <v>2</v>
      </c>
      <c r="S235" s="38"/>
      <c r="T235" s="44"/>
      <c r="U235" s="45"/>
    </row>
    <row r="236" spans="3:21" ht="37.5">
      <c r="C236" s="37">
        <v>222</v>
      </c>
      <c r="D236" s="38" t="s">
        <v>194</v>
      </c>
      <c r="E236" s="38" t="s">
        <v>199</v>
      </c>
      <c r="F236" s="39">
        <v>1</v>
      </c>
      <c r="G236" s="39" t="s">
        <v>609</v>
      </c>
      <c r="H236" s="39" t="s">
        <v>609</v>
      </c>
      <c r="I236" s="39"/>
      <c r="J236" s="39" t="s">
        <v>57</v>
      </c>
      <c r="K236" s="38"/>
      <c r="L236" s="40" t="s">
        <v>96</v>
      </c>
      <c r="M236" s="40" t="s">
        <v>135</v>
      </c>
      <c r="N236" s="40"/>
      <c r="O236" s="41"/>
      <c r="P236" s="42"/>
      <c r="Q236" s="43"/>
      <c r="R236" s="43">
        <v>2</v>
      </c>
      <c r="S236" s="38"/>
      <c r="T236" s="44"/>
      <c r="U236" s="45"/>
    </row>
    <row r="237" spans="3:21" ht="37.5">
      <c r="C237" s="37">
        <v>223</v>
      </c>
      <c r="D237" s="38" t="s">
        <v>194</v>
      </c>
      <c r="E237" s="38" t="s">
        <v>193</v>
      </c>
      <c r="F237" s="39">
        <v>1</v>
      </c>
      <c r="G237" s="39" t="s">
        <v>609</v>
      </c>
      <c r="H237" s="39" t="s">
        <v>609</v>
      </c>
      <c r="I237" s="39"/>
      <c r="J237" s="39" t="s">
        <v>57</v>
      </c>
      <c r="K237" s="38"/>
      <c r="L237" s="40" t="s">
        <v>137</v>
      </c>
      <c r="M237" s="40" t="s">
        <v>163</v>
      </c>
      <c r="N237" s="40"/>
      <c r="O237" s="41"/>
      <c r="P237" s="42"/>
      <c r="Q237" s="43"/>
      <c r="R237" s="43">
        <v>2</v>
      </c>
      <c r="S237" s="38"/>
      <c r="T237" s="44"/>
      <c r="U237" s="45"/>
    </row>
    <row r="238" spans="3:21" ht="37.5">
      <c r="C238" s="37">
        <v>224</v>
      </c>
      <c r="D238" s="38" t="s">
        <v>192</v>
      </c>
      <c r="E238" s="38" t="s">
        <v>193</v>
      </c>
      <c r="F238" s="39">
        <v>1</v>
      </c>
      <c r="G238" s="39" t="s">
        <v>609</v>
      </c>
      <c r="H238" s="39" t="s">
        <v>609</v>
      </c>
      <c r="I238" s="39"/>
      <c r="J238" s="39" t="s">
        <v>57</v>
      </c>
      <c r="K238" s="38"/>
      <c r="L238" s="40" t="s">
        <v>101</v>
      </c>
      <c r="M238" s="40" t="s">
        <v>66</v>
      </c>
      <c r="N238" s="40"/>
      <c r="O238" s="41"/>
      <c r="P238" s="42"/>
      <c r="Q238" s="43">
        <v>2</v>
      </c>
      <c r="R238" s="43"/>
      <c r="S238" s="38"/>
      <c r="T238" s="44"/>
      <c r="U238" s="45"/>
    </row>
    <row r="239" spans="3:21" ht="37.5">
      <c r="C239" s="37">
        <v>225</v>
      </c>
      <c r="D239" s="38" t="s">
        <v>194</v>
      </c>
      <c r="E239" s="38" t="s">
        <v>193</v>
      </c>
      <c r="F239" s="39">
        <v>1</v>
      </c>
      <c r="G239" s="39" t="s">
        <v>609</v>
      </c>
      <c r="H239" s="39" t="s">
        <v>609</v>
      </c>
      <c r="I239" s="39"/>
      <c r="J239" s="39" t="s">
        <v>64</v>
      </c>
      <c r="K239" s="38"/>
      <c r="L239" s="40" t="s">
        <v>68</v>
      </c>
      <c r="M239" s="40" t="s">
        <v>74</v>
      </c>
      <c r="N239" s="40"/>
      <c r="O239" s="41"/>
      <c r="P239" s="42"/>
      <c r="Q239" s="43"/>
      <c r="R239" s="43">
        <v>1</v>
      </c>
      <c r="S239" s="38"/>
      <c r="T239" s="44"/>
      <c r="U239" s="45"/>
    </row>
    <row r="240" spans="3:21" ht="37.5">
      <c r="C240" s="37">
        <v>226</v>
      </c>
      <c r="D240" s="38" t="s">
        <v>194</v>
      </c>
      <c r="E240" s="38" t="s">
        <v>199</v>
      </c>
      <c r="F240" s="39">
        <v>1</v>
      </c>
      <c r="G240" s="39" t="s">
        <v>609</v>
      </c>
      <c r="H240" s="39" t="s">
        <v>609</v>
      </c>
      <c r="I240" s="39"/>
      <c r="J240" s="39" t="s">
        <v>57</v>
      </c>
      <c r="K240" s="38"/>
      <c r="L240" s="40" t="s">
        <v>201</v>
      </c>
      <c r="M240" s="40" t="s">
        <v>58</v>
      </c>
      <c r="N240" s="40"/>
      <c r="O240" s="41"/>
      <c r="P240" s="42"/>
      <c r="Q240" s="43"/>
      <c r="R240" s="43">
        <v>1</v>
      </c>
      <c r="S240" s="38"/>
      <c r="T240" s="44"/>
      <c r="U240" s="45"/>
    </row>
    <row r="241" spans="3:21" ht="56.25">
      <c r="C241" s="37">
        <v>227</v>
      </c>
      <c r="D241" s="38" t="s">
        <v>192</v>
      </c>
      <c r="E241" s="38" t="s">
        <v>195</v>
      </c>
      <c r="F241" s="39">
        <v>1</v>
      </c>
      <c r="G241" s="39" t="s">
        <v>609</v>
      </c>
      <c r="H241" s="39" t="s">
        <v>609</v>
      </c>
      <c r="I241" s="39"/>
      <c r="J241" s="39" t="s">
        <v>57</v>
      </c>
      <c r="K241" s="38"/>
      <c r="L241" s="40" t="s">
        <v>201</v>
      </c>
      <c r="M241" s="40" t="s">
        <v>65</v>
      </c>
      <c r="N241" s="40"/>
      <c r="O241" s="41"/>
      <c r="P241" s="42"/>
      <c r="Q241" s="43">
        <v>5</v>
      </c>
      <c r="R241" s="43"/>
      <c r="S241" s="38"/>
      <c r="T241" s="44"/>
      <c r="U241" s="45"/>
    </row>
    <row r="242" spans="3:21" ht="37.5">
      <c r="C242" s="37">
        <v>228</v>
      </c>
      <c r="D242" s="38" t="s">
        <v>194</v>
      </c>
      <c r="E242" s="38" t="s">
        <v>193</v>
      </c>
      <c r="F242" s="39">
        <v>1</v>
      </c>
      <c r="G242" s="39" t="s">
        <v>609</v>
      </c>
      <c r="H242" s="39" t="s">
        <v>609</v>
      </c>
      <c r="I242" s="39"/>
      <c r="J242" s="39" t="s">
        <v>57</v>
      </c>
      <c r="K242" s="38"/>
      <c r="L242" s="40" t="s">
        <v>58</v>
      </c>
      <c r="M242" s="40" t="s">
        <v>61</v>
      </c>
      <c r="N242" s="40"/>
      <c r="O242" s="41"/>
      <c r="P242" s="42"/>
      <c r="Q242" s="43"/>
      <c r="R242" s="43">
        <v>1</v>
      </c>
      <c r="S242" s="38"/>
      <c r="T242" s="44"/>
      <c r="U242" s="45"/>
    </row>
    <row r="243" spans="3:21" ht="37.5">
      <c r="C243" s="37">
        <v>229</v>
      </c>
      <c r="D243" s="38" t="s">
        <v>192</v>
      </c>
      <c r="E243" s="38" t="s">
        <v>193</v>
      </c>
      <c r="F243" s="39">
        <v>1</v>
      </c>
      <c r="G243" s="39" t="s">
        <v>609</v>
      </c>
      <c r="H243" s="39" t="s">
        <v>609</v>
      </c>
      <c r="I243" s="39"/>
      <c r="J243" s="39" t="s">
        <v>57</v>
      </c>
      <c r="K243" s="38"/>
      <c r="L243" s="40" t="s">
        <v>201</v>
      </c>
      <c r="M243" s="40" t="s">
        <v>61</v>
      </c>
      <c r="N243" s="40"/>
      <c r="O243" s="41"/>
      <c r="P243" s="42"/>
      <c r="Q243" s="43">
        <v>2</v>
      </c>
      <c r="R243" s="43"/>
      <c r="S243" s="38"/>
      <c r="T243" s="44"/>
      <c r="U243" s="45"/>
    </row>
    <row r="244" spans="3:21" ht="56.25">
      <c r="C244" s="37">
        <v>230</v>
      </c>
      <c r="D244" s="38" t="s">
        <v>194</v>
      </c>
      <c r="E244" s="38" t="s">
        <v>195</v>
      </c>
      <c r="F244" s="39">
        <v>1</v>
      </c>
      <c r="G244" s="39" t="s">
        <v>609</v>
      </c>
      <c r="H244" s="39" t="s">
        <v>609</v>
      </c>
      <c r="I244" s="39"/>
      <c r="J244" s="39" t="s">
        <v>57</v>
      </c>
      <c r="K244" s="38"/>
      <c r="L244" s="40" t="s">
        <v>65</v>
      </c>
      <c r="M244" s="40" t="s">
        <v>68</v>
      </c>
      <c r="N244" s="40"/>
      <c r="O244" s="41"/>
      <c r="P244" s="42"/>
      <c r="Q244" s="43"/>
      <c r="R244" s="43">
        <v>2</v>
      </c>
      <c r="S244" s="38"/>
      <c r="T244" s="44"/>
      <c r="U244" s="45"/>
    </row>
    <row r="245" spans="3:21" ht="37.5">
      <c r="C245" s="37">
        <v>231</v>
      </c>
      <c r="D245" s="38" t="s">
        <v>192</v>
      </c>
      <c r="E245" s="38" t="s">
        <v>197</v>
      </c>
      <c r="F245" s="39">
        <v>1</v>
      </c>
      <c r="G245" s="39" t="s">
        <v>609</v>
      </c>
      <c r="H245" s="39" t="s">
        <v>609</v>
      </c>
      <c r="I245" s="39"/>
      <c r="J245" s="39" t="s">
        <v>57</v>
      </c>
      <c r="K245" s="38"/>
      <c r="L245" s="40" t="s">
        <v>58</v>
      </c>
      <c r="M245" s="40" t="s">
        <v>61</v>
      </c>
      <c r="N245" s="40"/>
      <c r="O245" s="41"/>
      <c r="P245" s="42"/>
      <c r="Q245" s="43">
        <v>1</v>
      </c>
      <c r="R245" s="43"/>
      <c r="S245" s="38"/>
      <c r="T245" s="44"/>
      <c r="U245" s="45"/>
    </row>
    <row r="246" spans="3:21" ht="37.5">
      <c r="C246" s="37">
        <v>232</v>
      </c>
      <c r="D246" s="38" t="s">
        <v>194</v>
      </c>
      <c r="E246" s="38" t="s">
        <v>193</v>
      </c>
      <c r="F246" s="39">
        <v>1</v>
      </c>
      <c r="G246" s="39" t="s">
        <v>609</v>
      </c>
      <c r="H246" s="39" t="s">
        <v>609</v>
      </c>
      <c r="I246" s="39"/>
      <c r="J246" s="39" t="s">
        <v>57</v>
      </c>
      <c r="K246" s="38"/>
      <c r="L246" s="40" t="s">
        <v>59</v>
      </c>
      <c r="M246" s="40" t="s">
        <v>74</v>
      </c>
      <c r="N246" s="40"/>
      <c r="O246" s="41"/>
      <c r="P246" s="42"/>
      <c r="Q246" s="43"/>
      <c r="R246" s="43">
        <v>2</v>
      </c>
      <c r="S246" s="38"/>
      <c r="T246" s="44"/>
      <c r="U246" s="45"/>
    </row>
    <row r="247" spans="3:21" ht="37.5">
      <c r="C247" s="37">
        <v>233</v>
      </c>
      <c r="D247" s="38" t="s">
        <v>194</v>
      </c>
      <c r="E247" s="38" t="s">
        <v>193</v>
      </c>
      <c r="F247" s="39">
        <v>1</v>
      </c>
      <c r="G247" s="39" t="s">
        <v>609</v>
      </c>
      <c r="H247" s="39" t="s">
        <v>609</v>
      </c>
      <c r="I247" s="39"/>
      <c r="J247" s="39" t="s">
        <v>57</v>
      </c>
      <c r="K247" s="38"/>
      <c r="L247" s="40" t="s">
        <v>65</v>
      </c>
      <c r="M247" s="40" t="s">
        <v>59</v>
      </c>
      <c r="N247" s="40"/>
      <c r="O247" s="41"/>
      <c r="P247" s="42"/>
      <c r="Q247" s="43"/>
      <c r="R247" s="43">
        <v>1</v>
      </c>
      <c r="S247" s="38"/>
      <c r="T247" s="44"/>
      <c r="U247" s="45"/>
    </row>
    <row r="248" spans="3:21" ht="56.25">
      <c r="C248" s="37">
        <v>234</v>
      </c>
      <c r="D248" s="38" t="s">
        <v>192</v>
      </c>
      <c r="E248" s="38" t="s">
        <v>195</v>
      </c>
      <c r="F248" s="39">
        <v>1</v>
      </c>
      <c r="G248" s="39" t="s">
        <v>609</v>
      </c>
      <c r="H248" s="39" t="s">
        <v>609</v>
      </c>
      <c r="I248" s="39"/>
      <c r="J248" s="39" t="s">
        <v>57</v>
      </c>
      <c r="K248" s="38"/>
      <c r="L248" s="40" t="s">
        <v>65</v>
      </c>
      <c r="M248" s="40" t="s">
        <v>68</v>
      </c>
      <c r="N248" s="40"/>
      <c r="O248" s="41"/>
      <c r="P248" s="42"/>
      <c r="Q248" s="43">
        <v>2</v>
      </c>
      <c r="R248" s="43"/>
      <c r="S248" s="38"/>
      <c r="T248" s="44"/>
      <c r="U248" s="45"/>
    </row>
    <row r="249" spans="3:21" ht="37.5">
      <c r="C249" s="37">
        <v>235</v>
      </c>
      <c r="D249" s="38" t="s">
        <v>194</v>
      </c>
      <c r="E249" s="38" t="s">
        <v>196</v>
      </c>
      <c r="F249" s="39">
        <v>1</v>
      </c>
      <c r="G249" s="39" t="s">
        <v>609</v>
      </c>
      <c r="H249" s="39" t="s">
        <v>609</v>
      </c>
      <c r="I249" s="39"/>
      <c r="J249" s="39" t="s">
        <v>57</v>
      </c>
      <c r="K249" s="38"/>
      <c r="L249" s="40" t="s">
        <v>65</v>
      </c>
      <c r="M249" s="40" t="s">
        <v>68</v>
      </c>
      <c r="N249" s="40"/>
      <c r="O249" s="41"/>
      <c r="P249" s="42"/>
      <c r="Q249" s="43"/>
      <c r="R249" s="43">
        <v>2</v>
      </c>
      <c r="S249" s="38"/>
      <c r="T249" s="44"/>
      <c r="U249" s="45"/>
    </row>
    <row r="250" spans="3:21" ht="37.5">
      <c r="C250" s="37">
        <v>236</v>
      </c>
      <c r="D250" s="38" t="s">
        <v>192</v>
      </c>
      <c r="E250" s="38" t="s">
        <v>196</v>
      </c>
      <c r="F250" s="39">
        <v>1</v>
      </c>
      <c r="G250" s="39" t="s">
        <v>609</v>
      </c>
      <c r="H250" s="39" t="s">
        <v>609</v>
      </c>
      <c r="I250" s="39"/>
      <c r="J250" s="39" t="s">
        <v>57</v>
      </c>
      <c r="K250" s="38"/>
      <c r="L250" s="40" t="s">
        <v>201</v>
      </c>
      <c r="M250" s="40" t="s">
        <v>61</v>
      </c>
      <c r="N250" s="40"/>
      <c r="O250" s="41"/>
      <c r="P250" s="42"/>
      <c r="Q250" s="43">
        <v>2</v>
      </c>
      <c r="R250" s="43"/>
      <c r="S250" s="38"/>
      <c r="T250" s="44"/>
      <c r="U250" s="45"/>
    </row>
    <row r="251" spans="3:21" ht="37.5">
      <c r="C251" s="37">
        <v>237</v>
      </c>
      <c r="D251" s="38" t="s">
        <v>192</v>
      </c>
      <c r="E251" s="38" t="s">
        <v>196</v>
      </c>
      <c r="F251" s="39">
        <v>1</v>
      </c>
      <c r="G251" s="39" t="s">
        <v>609</v>
      </c>
      <c r="H251" s="39" t="s">
        <v>609</v>
      </c>
      <c r="I251" s="39"/>
      <c r="J251" s="39" t="s">
        <v>57</v>
      </c>
      <c r="K251" s="38"/>
      <c r="L251" s="40" t="s">
        <v>58</v>
      </c>
      <c r="M251" s="40" t="s">
        <v>65</v>
      </c>
      <c r="N251" s="40"/>
      <c r="O251" s="41"/>
      <c r="P251" s="42"/>
      <c r="Q251" s="43">
        <v>4</v>
      </c>
      <c r="R251" s="43"/>
      <c r="S251" s="38"/>
      <c r="T251" s="44"/>
      <c r="U251" s="45"/>
    </row>
    <row r="252" spans="3:21" ht="37.5">
      <c r="C252" s="37">
        <v>238</v>
      </c>
      <c r="D252" s="38" t="s">
        <v>192</v>
      </c>
      <c r="E252" s="38" t="s">
        <v>196</v>
      </c>
      <c r="F252" s="39">
        <v>1</v>
      </c>
      <c r="G252" s="39" t="s">
        <v>609</v>
      </c>
      <c r="H252" s="39" t="s">
        <v>609</v>
      </c>
      <c r="I252" s="39"/>
      <c r="J252" s="39" t="s">
        <v>57</v>
      </c>
      <c r="K252" s="38"/>
      <c r="L252" s="40" t="s">
        <v>202</v>
      </c>
      <c r="M252" s="40" t="s">
        <v>202</v>
      </c>
      <c r="N252" s="40"/>
      <c r="O252" s="41"/>
      <c r="P252" s="42"/>
      <c r="Q252" s="43">
        <v>1</v>
      </c>
      <c r="R252" s="43"/>
      <c r="S252" s="38"/>
      <c r="T252" s="44"/>
      <c r="U252" s="45"/>
    </row>
    <row r="253" spans="3:21" ht="37.5">
      <c r="C253" s="37">
        <v>239</v>
      </c>
      <c r="D253" s="38" t="s">
        <v>192</v>
      </c>
      <c r="E253" s="38" t="s">
        <v>196</v>
      </c>
      <c r="F253" s="39">
        <v>1</v>
      </c>
      <c r="G253" s="39" t="s">
        <v>609</v>
      </c>
      <c r="H253" s="39" t="s">
        <v>609</v>
      </c>
      <c r="I253" s="39"/>
      <c r="J253" s="39" t="s">
        <v>57</v>
      </c>
      <c r="K253" s="38"/>
      <c r="L253" s="40" t="s">
        <v>58</v>
      </c>
      <c r="M253" s="40" t="s">
        <v>65</v>
      </c>
      <c r="N253" s="40"/>
      <c r="O253" s="41"/>
      <c r="P253" s="42"/>
      <c r="Q253" s="43">
        <v>4</v>
      </c>
      <c r="R253" s="43"/>
      <c r="S253" s="38"/>
      <c r="T253" s="44"/>
      <c r="U253" s="45"/>
    </row>
    <row r="254" spans="3:21" ht="37.5">
      <c r="C254" s="37">
        <v>240</v>
      </c>
      <c r="D254" s="38" t="s">
        <v>192</v>
      </c>
      <c r="E254" s="38" t="s">
        <v>196</v>
      </c>
      <c r="F254" s="39">
        <v>1</v>
      </c>
      <c r="G254" s="39" t="s">
        <v>609</v>
      </c>
      <c r="H254" s="39" t="s">
        <v>609</v>
      </c>
      <c r="I254" s="39"/>
      <c r="J254" s="39" t="s">
        <v>57</v>
      </c>
      <c r="K254" s="38"/>
      <c r="L254" s="40" t="s">
        <v>201</v>
      </c>
      <c r="M254" s="40" t="s">
        <v>65</v>
      </c>
      <c r="N254" s="40"/>
      <c r="O254" s="41"/>
      <c r="P254" s="42"/>
      <c r="Q254" s="43">
        <v>5</v>
      </c>
      <c r="R254" s="43"/>
      <c r="S254" s="38"/>
      <c r="T254" s="44"/>
      <c r="U254" s="45"/>
    </row>
    <row r="255" spans="3:21" ht="37.5">
      <c r="C255" s="37">
        <v>241</v>
      </c>
      <c r="D255" s="38" t="s">
        <v>192</v>
      </c>
      <c r="E255" s="38" t="s">
        <v>196</v>
      </c>
      <c r="F255" s="39">
        <v>1</v>
      </c>
      <c r="G255" s="39" t="s">
        <v>609</v>
      </c>
      <c r="H255" s="39" t="s">
        <v>609</v>
      </c>
      <c r="I255" s="39"/>
      <c r="J255" s="39" t="s">
        <v>57</v>
      </c>
      <c r="K255" s="38"/>
      <c r="L255" s="40" t="s">
        <v>71</v>
      </c>
      <c r="M255" s="40" t="s">
        <v>99</v>
      </c>
      <c r="N255" s="40"/>
      <c r="O255" s="41"/>
      <c r="P255" s="42"/>
      <c r="Q255" s="43">
        <v>1</v>
      </c>
      <c r="R255" s="43"/>
      <c r="S255" s="38"/>
      <c r="T255" s="44"/>
      <c r="U255" s="45"/>
    </row>
    <row r="256" spans="3:21" ht="37.5">
      <c r="C256" s="37">
        <v>242</v>
      </c>
      <c r="D256" s="38" t="s">
        <v>192</v>
      </c>
      <c r="E256" s="38" t="s">
        <v>196</v>
      </c>
      <c r="F256" s="39">
        <v>1</v>
      </c>
      <c r="G256" s="39" t="s">
        <v>609</v>
      </c>
      <c r="H256" s="39" t="s">
        <v>609</v>
      </c>
      <c r="I256" s="39"/>
      <c r="J256" s="39" t="s">
        <v>57</v>
      </c>
      <c r="K256" s="38"/>
      <c r="L256" s="40" t="s">
        <v>62</v>
      </c>
      <c r="M256" s="40" t="s">
        <v>101</v>
      </c>
      <c r="N256" s="40"/>
      <c r="O256" s="41"/>
      <c r="P256" s="42"/>
      <c r="Q256" s="43">
        <v>5</v>
      </c>
      <c r="R256" s="43"/>
      <c r="S256" s="38"/>
      <c r="T256" s="44"/>
      <c r="U256" s="45"/>
    </row>
    <row r="257" spans="3:21" ht="37.5">
      <c r="C257" s="37">
        <v>243</v>
      </c>
      <c r="D257" s="38" t="s">
        <v>194</v>
      </c>
      <c r="E257" s="38" t="s">
        <v>196</v>
      </c>
      <c r="F257" s="39">
        <v>1</v>
      </c>
      <c r="G257" s="39" t="s">
        <v>609</v>
      </c>
      <c r="H257" s="39" t="s">
        <v>609</v>
      </c>
      <c r="I257" s="39"/>
      <c r="J257" s="39" t="s">
        <v>57</v>
      </c>
      <c r="K257" s="38"/>
      <c r="L257" s="40" t="s">
        <v>74</v>
      </c>
      <c r="M257" s="40" t="s">
        <v>62</v>
      </c>
      <c r="N257" s="40"/>
      <c r="O257" s="41"/>
      <c r="P257" s="42"/>
      <c r="Q257" s="43"/>
      <c r="R257" s="43">
        <v>1</v>
      </c>
      <c r="S257" s="38"/>
      <c r="T257" s="44"/>
      <c r="U257" s="45"/>
    </row>
    <row r="258" spans="3:21" ht="37.5">
      <c r="C258" s="37">
        <v>244</v>
      </c>
      <c r="D258" s="38" t="s">
        <v>194</v>
      </c>
      <c r="E258" s="38" t="s">
        <v>196</v>
      </c>
      <c r="F258" s="39">
        <v>1</v>
      </c>
      <c r="G258" s="39" t="s">
        <v>609</v>
      </c>
      <c r="H258" s="39" t="s">
        <v>609</v>
      </c>
      <c r="I258" s="39"/>
      <c r="J258" s="39" t="s">
        <v>57</v>
      </c>
      <c r="K258" s="38"/>
      <c r="L258" s="40" t="s">
        <v>189</v>
      </c>
      <c r="M258" s="40" t="s">
        <v>160</v>
      </c>
      <c r="N258" s="40"/>
      <c r="O258" s="41"/>
      <c r="P258" s="42"/>
      <c r="Q258" s="43"/>
      <c r="R258" s="43">
        <v>2</v>
      </c>
      <c r="S258" s="38"/>
      <c r="T258" s="44"/>
      <c r="U258" s="45"/>
    </row>
    <row r="259" spans="3:21" ht="37.5">
      <c r="C259" s="37">
        <v>245</v>
      </c>
      <c r="D259" s="38" t="s">
        <v>192</v>
      </c>
      <c r="E259" s="38" t="s">
        <v>196</v>
      </c>
      <c r="F259" s="39">
        <v>1</v>
      </c>
      <c r="G259" s="39" t="s">
        <v>609</v>
      </c>
      <c r="H259" s="39" t="s">
        <v>609</v>
      </c>
      <c r="I259" s="39"/>
      <c r="J259" s="39" t="s">
        <v>57</v>
      </c>
      <c r="K259" s="38"/>
      <c r="L259" s="40" t="s">
        <v>61</v>
      </c>
      <c r="M259" s="40" t="s">
        <v>68</v>
      </c>
      <c r="N259" s="40"/>
      <c r="O259" s="41"/>
      <c r="P259" s="42"/>
      <c r="Q259" s="43">
        <v>5</v>
      </c>
      <c r="R259" s="43"/>
      <c r="S259" s="38"/>
      <c r="T259" s="44"/>
      <c r="U259" s="45"/>
    </row>
    <row r="260" spans="3:21" ht="37.5">
      <c r="C260" s="37">
        <v>246</v>
      </c>
      <c r="D260" s="38" t="s">
        <v>192</v>
      </c>
      <c r="E260" s="38" t="s">
        <v>196</v>
      </c>
      <c r="F260" s="39">
        <v>1</v>
      </c>
      <c r="G260" s="39" t="s">
        <v>609</v>
      </c>
      <c r="H260" s="39" t="s">
        <v>609</v>
      </c>
      <c r="I260" s="39"/>
      <c r="J260" s="39" t="s">
        <v>57</v>
      </c>
      <c r="K260" s="38"/>
      <c r="L260" s="40" t="s">
        <v>101</v>
      </c>
      <c r="M260" s="40" t="s">
        <v>135</v>
      </c>
      <c r="N260" s="40"/>
      <c r="O260" s="41"/>
      <c r="P260" s="42"/>
      <c r="Q260" s="43">
        <v>5</v>
      </c>
      <c r="R260" s="43"/>
      <c r="S260" s="38"/>
      <c r="T260" s="44"/>
      <c r="U260" s="45"/>
    </row>
    <row r="261" spans="3:21" ht="37.5">
      <c r="C261" s="37">
        <v>247</v>
      </c>
      <c r="D261" s="38" t="s">
        <v>192</v>
      </c>
      <c r="E261" s="38" t="s">
        <v>196</v>
      </c>
      <c r="F261" s="39">
        <v>1</v>
      </c>
      <c r="G261" s="39" t="s">
        <v>609</v>
      </c>
      <c r="H261" s="39" t="s">
        <v>609</v>
      </c>
      <c r="I261" s="39"/>
      <c r="J261" s="39" t="s">
        <v>57</v>
      </c>
      <c r="K261" s="38"/>
      <c r="L261" s="40" t="s">
        <v>65</v>
      </c>
      <c r="M261" s="40" t="s">
        <v>68</v>
      </c>
      <c r="N261" s="40"/>
      <c r="O261" s="41"/>
      <c r="P261" s="42"/>
      <c r="Q261" s="43">
        <v>2</v>
      </c>
      <c r="R261" s="43"/>
      <c r="S261" s="38"/>
      <c r="T261" s="44"/>
      <c r="U261" s="45"/>
    </row>
    <row r="262" spans="3:21" ht="37.5">
      <c r="C262" s="37">
        <v>248</v>
      </c>
      <c r="D262" s="38" t="s">
        <v>192</v>
      </c>
      <c r="E262" s="38" t="s">
        <v>196</v>
      </c>
      <c r="F262" s="39">
        <v>1</v>
      </c>
      <c r="G262" s="39" t="s">
        <v>609</v>
      </c>
      <c r="H262" s="39" t="s">
        <v>609</v>
      </c>
      <c r="I262" s="39"/>
      <c r="J262" s="39" t="s">
        <v>57</v>
      </c>
      <c r="K262" s="38"/>
      <c r="L262" s="40" t="s">
        <v>65</v>
      </c>
      <c r="M262" s="40" t="s">
        <v>68</v>
      </c>
      <c r="N262" s="40"/>
      <c r="O262" s="41"/>
      <c r="P262" s="42"/>
      <c r="Q262" s="43">
        <v>2</v>
      </c>
      <c r="R262" s="43"/>
      <c r="S262" s="38"/>
      <c r="T262" s="44"/>
      <c r="U262" s="45"/>
    </row>
    <row r="263" spans="3:21" ht="37.5">
      <c r="C263" s="37">
        <v>249</v>
      </c>
      <c r="D263" s="38" t="s">
        <v>192</v>
      </c>
      <c r="E263" s="38" t="s">
        <v>196</v>
      </c>
      <c r="F263" s="39">
        <v>1</v>
      </c>
      <c r="G263" s="39" t="s">
        <v>609</v>
      </c>
      <c r="H263" s="39" t="s">
        <v>609</v>
      </c>
      <c r="I263" s="39"/>
      <c r="J263" s="39" t="s">
        <v>57</v>
      </c>
      <c r="K263" s="38"/>
      <c r="L263" s="40" t="s">
        <v>203</v>
      </c>
      <c r="M263" s="40" t="s">
        <v>58</v>
      </c>
      <c r="N263" s="40"/>
      <c r="O263" s="41"/>
      <c r="P263" s="42"/>
      <c r="Q263" s="43">
        <v>3</v>
      </c>
      <c r="R263" s="43"/>
      <c r="S263" s="38"/>
      <c r="T263" s="44"/>
      <c r="U263" s="45"/>
    </row>
    <row r="264" spans="3:21" ht="37.5">
      <c r="C264" s="37">
        <v>250</v>
      </c>
      <c r="D264" s="38" t="s">
        <v>192</v>
      </c>
      <c r="E264" s="38" t="s">
        <v>196</v>
      </c>
      <c r="F264" s="39">
        <v>1</v>
      </c>
      <c r="G264" s="39" t="s">
        <v>609</v>
      </c>
      <c r="H264" s="39" t="s">
        <v>609</v>
      </c>
      <c r="I264" s="39"/>
      <c r="J264" s="39" t="s">
        <v>57</v>
      </c>
      <c r="K264" s="38"/>
      <c r="L264" s="40" t="s">
        <v>62</v>
      </c>
      <c r="M264" s="40" t="s">
        <v>99</v>
      </c>
      <c r="N264" s="40"/>
      <c r="O264" s="41"/>
      <c r="P264" s="42"/>
      <c r="Q264" s="43">
        <v>4</v>
      </c>
      <c r="R264" s="43"/>
      <c r="S264" s="38"/>
      <c r="T264" s="44"/>
      <c r="U264" s="45"/>
    </row>
    <row r="265" spans="3:21" ht="37.5">
      <c r="C265" s="37">
        <v>251</v>
      </c>
      <c r="D265" s="38" t="s">
        <v>192</v>
      </c>
      <c r="E265" s="38" t="s">
        <v>196</v>
      </c>
      <c r="F265" s="39">
        <v>1</v>
      </c>
      <c r="G265" s="39" t="s">
        <v>609</v>
      </c>
      <c r="H265" s="39" t="s">
        <v>609</v>
      </c>
      <c r="I265" s="39"/>
      <c r="J265" s="39" t="s">
        <v>57</v>
      </c>
      <c r="K265" s="38"/>
      <c r="L265" s="40" t="s">
        <v>203</v>
      </c>
      <c r="M265" s="40" t="s">
        <v>201</v>
      </c>
      <c r="N265" s="40"/>
      <c r="O265" s="41"/>
      <c r="P265" s="42"/>
      <c r="Q265" s="43">
        <v>2</v>
      </c>
      <c r="R265" s="43"/>
      <c r="S265" s="38"/>
      <c r="T265" s="44"/>
      <c r="U265" s="45"/>
    </row>
    <row r="266" spans="3:21" ht="37.5">
      <c r="C266" s="37">
        <v>252</v>
      </c>
      <c r="D266" s="38" t="s">
        <v>194</v>
      </c>
      <c r="E266" s="38" t="s">
        <v>196</v>
      </c>
      <c r="F266" s="39">
        <v>1</v>
      </c>
      <c r="G266" s="39" t="s">
        <v>609</v>
      </c>
      <c r="H266" s="39" t="s">
        <v>609</v>
      </c>
      <c r="I266" s="39"/>
      <c r="J266" s="39" t="s">
        <v>57</v>
      </c>
      <c r="K266" s="38"/>
      <c r="L266" s="40" t="s">
        <v>101</v>
      </c>
      <c r="M266" s="40" t="s">
        <v>66</v>
      </c>
      <c r="N266" s="40"/>
      <c r="O266" s="41"/>
      <c r="P266" s="42"/>
      <c r="Q266" s="43"/>
      <c r="R266" s="43">
        <v>2</v>
      </c>
      <c r="S266" s="38"/>
      <c r="T266" s="44"/>
      <c r="U266" s="45"/>
    </row>
    <row r="267" spans="3:21" ht="37.5">
      <c r="C267" s="37">
        <v>253</v>
      </c>
      <c r="D267" s="38" t="s">
        <v>192</v>
      </c>
      <c r="E267" s="38" t="s">
        <v>196</v>
      </c>
      <c r="F267" s="39">
        <v>1</v>
      </c>
      <c r="G267" s="39" t="s">
        <v>609</v>
      </c>
      <c r="H267" s="39" t="s">
        <v>609</v>
      </c>
      <c r="I267" s="39"/>
      <c r="J267" s="39" t="s">
        <v>57</v>
      </c>
      <c r="K267" s="38"/>
      <c r="L267" s="40" t="s">
        <v>101</v>
      </c>
      <c r="M267" s="40" t="s">
        <v>135</v>
      </c>
      <c r="N267" s="40"/>
      <c r="O267" s="41"/>
      <c r="P267" s="42"/>
      <c r="Q267" s="43">
        <v>5</v>
      </c>
      <c r="R267" s="43"/>
      <c r="S267" s="38"/>
      <c r="T267" s="44"/>
      <c r="U267" s="45"/>
    </row>
    <row r="268" spans="3:21" ht="37.5">
      <c r="C268" s="37">
        <v>254</v>
      </c>
      <c r="D268" s="38" t="s">
        <v>192</v>
      </c>
      <c r="E268" s="38" t="s">
        <v>196</v>
      </c>
      <c r="F268" s="39">
        <v>1</v>
      </c>
      <c r="G268" s="39" t="s">
        <v>609</v>
      </c>
      <c r="H268" s="39" t="s">
        <v>609</v>
      </c>
      <c r="I268" s="39"/>
      <c r="J268" s="39" t="s">
        <v>57</v>
      </c>
      <c r="K268" s="38"/>
      <c r="L268" s="40" t="s">
        <v>99</v>
      </c>
      <c r="M268" s="40" t="s">
        <v>96</v>
      </c>
      <c r="N268" s="40"/>
      <c r="O268" s="41"/>
      <c r="P268" s="42"/>
      <c r="Q268" s="43">
        <v>2</v>
      </c>
      <c r="R268" s="43"/>
      <c r="S268" s="38"/>
      <c r="T268" s="44"/>
      <c r="U268" s="45"/>
    </row>
    <row r="269" spans="3:21" ht="37.5">
      <c r="C269" s="37">
        <v>255</v>
      </c>
      <c r="D269" s="38" t="s">
        <v>192</v>
      </c>
      <c r="E269" s="38" t="s">
        <v>196</v>
      </c>
      <c r="F269" s="39">
        <v>1</v>
      </c>
      <c r="G269" s="39" t="s">
        <v>609</v>
      </c>
      <c r="H269" s="39" t="s">
        <v>609</v>
      </c>
      <c r="I269" s="39"/>
      <c r="J269" s="39" t="s">
        <v>57</v>
      </c>
      <c r="K269" s="38"/>
      <c r="L269" s="40" t="s">
        <v>62</v>
      </c>
      <c r="M269" s="40" t="s">
        <v>71</v>
      </c>
      <c r="N269" s="40"/>
      <c r="O269" s="41"/>
      <c r="P269" s="42"/>
      <c r="Q269" s="43">
        <v>3</v>
      </c>
      <c r="R269" s="43"/>
      <c r="S269" s="38"/>
      <c r="T269" s="44"/>
      <c r="U269" s="45"/>
    </row>
    <row r="270" spans="3:21" ht="37.5">
      <c r="C270" s="37">
        <v>256</v>
      </c>
      <c r="D270" s="38" t="s">
        <v>192</v>
      </c>
      <c r="E270" s="38" t="s">
        <v>196</v>
      </c>
      <c r="F270" s="39">
        <v>1</v>
      </c>
      <c r="G270" s="39" t="s">
        <v>609</v>
      </c>
      <c r="H270" s="39" t="s">
        <v>609</v>
      </c>
      <c r="I270" s="39"/>
      <c r="J270" s="39" t="s">
        <v>57</v>
      </c>
      <c r="K270" s="38"/>
      <c r="L270" s="40" t="s">
        <v>58</v>
      </c>
      <c r="M270" s="40" t="s">
        <v>61</v>
      </c>
      <c r="N270" s="40"/>
      <c r="O270" s="41"/>
      <c r="P270" s="42"/>
      <c r="Q270" s="43">
        <v>1</v>
      </c>
      <c r="R270" s="43"/>
      <c r="S270" s="38"/>
      <c r="T270" s="44"/>
      <c r="U270" s="45"/>
    </row>
    <row r="271" spans="3:21" ht="37.5">
      <c r="C271" s="37">
        <v>257</v>
      </c>
      <c r="D271" s="38" t="s">
        <v>192</v>
      </c>
      <c r="E271" s="38" t="s">
        <v>196</v>
      </c>
      <c r="F271" s="39">
        <v>1</v>
      </c>
      <c r="G271" s="39" t="s">
        <v>609</v>
      </c>
      <c r="H271" s="39" t="s">
        <v>609</v>
      </c>
      <c r="I271" s="39"/>
      <c r="J271" s="39" t="s">
        <v>57</v>
      </c>
      <c r="K271" s="38"/>
      <c r="L271" s="40" t="s">
        <v>71</v>
      </c>
      <c r="M271" s="40" t="s">
        <v>99</v>
      </c>
      <c r="N271" s="40"/>
      <c r="O271" s="41"/>
      <c r="P271" s="42"/>
      <c r="Q271" s="43">
        <v>1</v>
      </c>
      <c r="R271" s="43"/>
      <c r="S271" s="38"/>
      <c r="T271" s="44"/>
      <c r="U271" s="45"/>
    </row>
    <row r="272" spans="3:21" ht="37.5">
      <c r="C272" s="37">
        <v>258</v>
      </c>
      <c r="D272" s="38" t="s">
        <v>192</v>
      </c>
      <c r="E272" s="38" t="s">
        <v>196</v>
      </c>
      <c r="F272" s="39">
        <v>1</v>
      </c>
      <c r="G272" s="39" t="s">
        <v>609</v>
      </c>
      <c r="H272" s="39" t="s">
        <v>609</v>
      </c>
      <c r="I272" s="39"/>
      <c r="J272" s="39" t="s">
        <v>57</v>
      </c>
      <c r="K272" s="38"/>
      <c r="L272" s="40" t="s">
        <v>65</v>
      </c>
      <c r="M272" s="40" t="s">
        <v>68</v>
      </c>
      <c r="N272" s="40"/>
      <c r="O272" s="41"/>
      <c r="P272" s="42"/>
      <c r="Q272" s="43">
        <v>2</v>
      </c>
      <c r="R272" s="43"/>
      <c r="S272" s="38"/>
      <c r="T272" s="44"/>
      <c r="U272" s="45"/>
    </row>
    <row r="273" spans="3:21" ht="37.5">
      <c r="C273" s="37">
        <v>259</v>
      </c>
      <c r="D273" s="38" t="s">
        <v>192</v>
      </c>
      <c r="E273" s="38" t="s">
        <v>196</v>
      </c>
      <c r="F273" s="39">
        <v>1</v>
      </c>
      <c r="G273" s="39" t="s">
        <v>609</v>
      </c>
      <c r="H273" s="39" t="s">
        <v>609</v>
      </c>
      <c r="I273" s="39"/>
      <c r="J273" s="39" t="s">
        <v>57</v>
      </c>
      <c r="K273" s="38"/>
      <c r="L273" s="40" t="s">
        <v>74</v>
      </c>
      <c r="M273" s="40" t="s">
        <v>62</v>
      </c>
      <c r="N273" s="40"/>
      <c r="O273" s="41"/>
      <c r="P273" s="42"/>
      <c r="Q273" s="43">
        <v>1</v>
      </c>
      <c r="R273" s="43"/>
      <c r="S273" s="38"/>
      <c r="T273" s="44"/>
      <c r="U273" s="45"/>
    </row>
    <row r="274" spans="3:21" ht="37.5">
      <c r="C274" s="37">
        <v>260</v>
      </c>
      <c r="D274" s="38" t="s">
        <v>194</v>
      </c>
      <c r="E274" s="38" t="s">
        <v>196</v>
      </c>
      <c r="F274" s="39">
        <v>1</v>
      </c>
      <c r="G274" s="39" t="s">
        <v>609</v>
      </c>
      <c r="H274" s="39" t="s">
        <v>609</v>
      </c>
      <c r="I274" s="39"/>
      <c r="J274" s="39" t="s">
        <v>57</v>
      </c>
      <c r="K274" s="38"/>
      <c r="L274" s="40" t="s">
        <v>101</v>
      </c>
      <c r="M274" s="40" t="s">
        <v>96</v>
      </c>
      <c r="N274" s="40"/>
      <c r="O274" s="41"/>
      <c r="P274" s="42"/>
      <c r="Q274" s="43"/>
      <c r="R274" s="43">
        <v>1</v>
      </c>
      <c r="S274" s="38"/>
      <c r="T274" s="44"/>
      <c r="U274" s="45"/>
    </row>
    <row r="275" spans="3:21" ht="37.5">
      <c r="C275" s="37">
        <v>261</v>
      </c>
      <c r="D275" s="38" t="s">
        <v>194</v>
      </c>
      <c r="E275" s="38" t="s">
        <v>196</v>
      </c>
      <c r="F275" s="39">
        <v>1</v>
      </c>
      <c r="G275" s="39" t="s">
        <v>609</v>
      </c>
      <c r="H275" s="39" t="s">
        <v>609</v>
      </c>
      <c r="I275" s="39"/>
      <c r="J275" s="39" t="s">
        <v>57</v>
      </c>
      <c r="K275" s="38"/>
      <c r="L275" s="40" t="s">
        <v>99</v>
      </c>
      <c r="M275" s="40" t="s">
        <v>101</v>
      </c>
      <c r="N275" s="40"/>
      <c r="O275" s="41"/>
      <c r="P275" s="42"/>
      <c r="Q275" s="43"/>
      <c r="R275" s="43">
        <v>1</v>
      </c>
      <c r="S275" s="38"/>
      <c r="T275" s="44"/>
      <c r="U275" s="45"/>
    </row>
    <row r="276" spans="3:21" ht="37.5">
      <c r="C276" s="37">
        <v>262</v>
      </c>
      <c r="D276" s="38" t="s">
        <v>194</v>
      </c>
      <c r="E276" s="38" t="s">
        <v>196</v>
      </c>
      <c r="F276" s="39">
        <v>1</v>
      </c>
      <c r="G276" s="39" t="s">
        <v>609</v>
      </c>
      <c r="H276" s="39" t="s">
        <v>609</v>
      </c>
      <c r="I276" s="39"/>
      <c r="J276" s="39" t="s">
        <v>57</v>
      </c>
      <c r="K276" s="38"/>
      <c r="L276" s="40" t="s">
        <v>99</v>
      </c>
      <c r="M276" s="40" t="s">
        <v>101</v>
      </c>
      <c r="N276" s="40"/>
      <c r="O276" s="41"/>
      <c r="P276" s="42"/>
      <c r="Q276" s="43"/>
      <c r="R276" s="43">
        <v>1</v>
      </c>
      <c r="S276" s="38"/>
      <c r="T276" s="44"/>
      <c r="U276" s="45"/>
    </row>
    <row r="277" spans="3:21" ht="37.5">
      <c r="C277" s="37">
        <v>263</v>
      </c>
      <c r="D277" s="38" t="s">
        <v>194</v>
      </c>
      <c r="E277" s="38" t="s">
        <v>196</v>
      </c>
      <c r="F277" s="39">
        <v>1</v>
      </c>
      <c r="G277" s="39" t="s">
        <v>609</v>
      </c>
      <c r="H277" s="39" t="s">
        <v>609</v>
      </c>
      <c r="I277" s="39"/>
      <c r="J277" s="39" t="s">
        <v>57</v>
      </c>
      <c r="K277" s="38"/>
      <c r="L277" s="40" t="s">
        <v>62</v>
      </c>
      <c r="M277" s="40" t="s">
        <v>71</v>
      </c>
      <c r="N277" s="40"/>
      <c r="O277" s="41"/>
      <c r="P277" s="42"/>
      <c r="Q277" s="43"/>
      <c r="R277" s="43">
        <v>1</v>
      </c>
      <c r="S277" s="38"/>
      <c r="T277" s="44"/>
      <c r="U277" s="45"/>
    </row>
    <row r="278" spans="3:21" ht="37.5">
      <c r="C278" s="37">
        <v>264</v>
      </c>
      <c r="D278" s="38" t="s">
        <v>194</v>
      </c>
      <c r="E278" s="38" t="s">
        <v>196</v>
      </c>
      <c r="F278" s="39">
        <v>1</v>
      </c>
      <c r="G278" s="39" t="s">
        <v>609</v>
      </c>
      <c r="H278" s="39" t="s">
        <v>609</v>
      </c>
      <c r="I278" s="39"/>
      <c r="J278" s="39" t="s">
        <v>57</v>
      </c>
      <c r="K278" s="38"/>
      <c r="L278" s="40" t="s">
        <v>101</v>
      </c>
      <c r="M278" s="40" t="s">
        <v>96</v>
      </c>
      <c r="N278" s="40"/>
      <c r="O278" s="41"/>
      <c r="P278" s="42"/>
      <c r="Q278" s="43"/>
      <c r="R278" s="43">
        <v>1</v>
      </c>
      <c r="S278" s="38"/>
      <c r="T278" s="44"/>
      <c r="U278" s="45"/>
    </row>
    <row r="279" spans="3:21" ht="37.5">
      <c r="C279" s="37">
        <v>265</v>
      </c>
      <c r="D279" s="38" t="s">
        <v>194</v>
      </c>
      <c r="E279" s="38" t="s">
        <v>196</v>
      </c>
      <c r="F279" s="39">
        <v>1</v>
      </c>
      <c r="G279" s="39" t="s">
        <v>609</v>
      </c>
      <c r="H279" s="39" t="s">
        <v>609</v>
      </c>
      <c r="I279" s="39"/>
      <c r="J279" s="39" t="s">
        <v>57</v>
      </c>
      <c r="K279" s="38"/>
      <c r="L279" s="40" t="s">
        <v>66</v>
      </c>
      <c r="M279" s="40" t="s">
        <v>189</v>
      </c>
      <c r="N279" s="40"/>
      <c r="O279" s="41"/>
      <c r="P279" s="42"/>
      <c r="Q279" s="43"/>
      <c r="R279" s="43">
        <v>2</v>
      </c>
      <c r="S279" s="38"/>
      <c r="T279" s="44"/>
      <c r="U279" s="45"/>
    </row>
    <row r="280" spans="3:21" ht="37.5">
      <c r="C280" s="37">
        <v>266</v>
      </c>
      <c r="D280" s="38" t="s">
        <v>194</v>
      </c>
      <c r="E280" s="38" t="s">
        <v>196</v>
      </c>
      <c r="F280" s="39">
        <v>1</v>
      </c>
      <c r="G280" s="39" t="s">
        <v>609</v>
      </c>
      <c r="H280" s="39" t="s">
        <v>609</v>
      </c>
      <c r="I280" s="39"/>
      <c r="J280" s="39" t="s">
        <v>57</v>
      </c>
      <c r="K280" s="38"/>
      <c r="L280" s="40" t="s">
        <v>99</v>
      </c>
      <c r="M280" s="40" t="s">
        <v>96</v>
      </c>
      <c r="N280" s="40"/>
      <c r="O280" s="41"/>
      <c r="P280" s="42"/>
      <c r="Q280" s="43"/>
      <c r="R280" s="43">
        <v>2</v>
      </c>
      <c r="S280" s="38"/>
      <c r="T280" s="44"/>
      <c r="U280" s="45"/>
    </row>
    <row r="281" spans="3:21" ht="37.5">
      <c r="C281" s="37">
        <v>267</v>
      </c>
      <c r="D281" s="38" t="s">
        <v>194</v>
      </c>
      <c r="E281" s="38" t="s">
        <v>196</v>
      </c>
      <c r="F281" s="39">
        <v>1</v>
      </c>
      <c r="G281" s="39" t="s">
        <v>609</v>
      </c>
      <c r="H281" s="39" t="s">
        <v>609</v>
      </c>
      <c r="I281" s="39"/>
      <c r="J281" s="39" t="s">
        <v>57</v>
      </c>
      <c r="K281" s="38"/>
      <c r="L281" s="40" t="s">
        <v>74</v>
      </c>
      <c r="M281" s="40" t="s">
        <v>62</v>
      </c>
      <c r="N281" s="40"/>
      <c r="O281" s="41"/>
      <c r="P281" s="42"/>
      <c r="Q281" s="43"/>
      <c r="R281" s="43">
        <v>1</v>
      </c>
      <c r="S281" s="38"/>
      <c r="T281" s="44"/>
      <c r="U281" s="45"/>
    </row>
    <row r="282" spans="3:21" ht="37.5">
      <c r="C282" s="37">
        <v>268</v>
      </c>
      <c r="D282" s="38" t="s">
        <v>194</v>
      </c>
      <c r="E282" s="38" t="s">
        <v>196</v>
      </c>
      <c r="F282" s="39">
        <v>1</v>
      </c>
      <c r="G282" s="39" t="s">
        <v>609</v>
      </c>
      <c r="H282" s="39" t="s">
        <v>609</v>
      </c>
      <c r="I282" s="39"/>
      <c r="J282" s="39" t="s">
        <v>57</v>
      </c>
      <c r="K282" s="38"/>
      <c r="L282" s="40" t="s">
        <v>189</v>
      </c>
      <c r="M282" s="40" t="s">
        <v>160</v>
      </c>
      <c r="N282" s="40"/>
      <c r="O282" s="41"/>
      <c r="P282" s="42"/>
      <c r="Q282" s="43"/>
      <c r="R282" s="43">
        <v>2</v>
      </c>
      <c r="S282" s="38"/>
      <c r="T282" s="44"/>
      <c r="U282" s="45"/>
    </row>
    <row r="283" spans="3:21" ht="37.5">
      <c r="C283" s="37">
        <v>269</v>
      </c>
      <c r="D283" s="38" t="s">
        <v>194</v>
      </c>
      <c r="E283" s="38" t="s">
        <v>196</v>
      </c>
      <c r="F283" s="39">
        <v>1</v>
      </c>
      <c r="G283" s="39" t="s">
        <v>609</v>
      </c>
      <c r="H283" s="39" t="s">
        <v>609</v>
      </c>
      <c r="I283" s="39"/>
      <c r="J283" s="39" t="s">
        <v>57</v>
      </c>
      <c r="K283" s="38"/>
      <c r="L283" s="40" t="s">
        <v>135</v>
      </c>
      <c r="M283" s="40" t="s">
        <v>137</v>
      </c>
      <c r="N283" s="40"/>
      <c r="O283" s="41"/>
      <c r="P283" s="42"/>
      <c r="Q283" s="43"/>
      <c r="R283" s="43">
        <v>2</v>
      </c>
      <c r="S283" s="38"/>
      <c r="T283" s="44"/>
      <c r="U283" s="45"/>
    </row>
    <row r="284" spans="3:21" ht="37.5">
      <c r="C284" s="37">
        <v>270</v>
      </c>
      <c r="D284" s="38" t="s">
        <v>194</v>
      </c>
      <c r="E284" s="38" t="s">
        <v>196</v>
      </c>
      <c r="F284" s="39">
        <v>1</v>
      </c>
      <c r="G284" s="39" t="s">
        <v>609</v>
      </c>
      <c r="H284" s="39" t="s">
        <v>609</v>
      </c>
      <c r="I284" s="39"/>
      <c r="J284" s="39" t="s">
        <v>57</v>
      </c>
      <c r="K284" s="38"/>
      <c r="L284" s="40" t="s">
        <v>71</v>
      </c>
      <c r="M284" s="40" t="s">
        <v>101</v>
      </c>
      <c r="N284" s="40"/>
      <c r="O284" s="41"/>
      <c r="P284" s="42"/>
      <c r="Q284" s="43"/>
      <c r="R284" s="43">
        <v>2</v>
      </c>
      <c r="S284" s="38"/>
      <c r="T284" s="44"/>
      <c r="U284" s="45"/>
    </row>
    <row r="285" spans="3:21" ht="37.5">
      <c r="C285" s="37">
        <v>271</v>
      </c>
      <c r="D285" s="38" t="s">
        <v>194</v>
      </c>
      <c r="E285" s="38" t="s">
        <v>196</v>
      </c>
      <c r="F285" s="39">
        <v>1</v>
      </c>
      <c r="G285" s="39" t="s">
        <v>609</v>
      </c>
      <c r="H285" s="39" t="s">
        <v>609</v>
      </c>
      <c r="I285" s="39"/>
      <c r="J285" s="39" t="s">
        <v>57</v>
      </c>
      <c r="K285" s="38"/>
      <c r="L285" s="40" t="s">
        <v>203</v>
      </c>
      <c r="M285" s="40" t="s">
        <v>201</v>
      </c>
      <c r="N285" s="40"/>
      <c r="O285" s="41"/>
      <c r="P285" s="42"/>
      <c r="Q285" s="43"/>
      <c r="R285" s="43">
        <v>2</v>
      </c>
      <c r="S285" s="38"/>
      <c r="T285" s="44"/>
      <c r="U285" s="45"/>
    </row>
    <row r="286" spans="3:21" ht="37.5">
      <c r="C286" s="37">
        <v>272</v>
      </c>
      <c r="D286" s="38" t="s">
        <v>194</v>
      </c>
      <c r="E286" s="38" t="s">
        <v>196</v>
      </c>
      <c r="F286" s="39">
        <v>1</v>
      </c>
      <c r="G286" s="39" t="s">
        <v>609</v>
      </c>
      <c r="H286" s="39" t="s">
        <v>609</v>
      </c>
      <c r="I286" s="39"/>
      <c r="J286" s="39" t="s">
        <v>57</v>
      </c>
      <c r="K286" s="38"/>
      <c r="L286" s="40" t="s">
        <v>99</v>
      </c>
      <c r="M286" s="40" t="s">
        <v>96</v>
      </c>
      <c r="N286" s="40"/>
      <c r="O286" s="41"/>
      <c r="P286" s="42"/>
      <c r="Q286" s="43"/>
      <c r="R286" s="43">
        <v>2</v>
      </c>
      <c r="S286" s="38"/>
      <c r="T286" s="44"/>
      <c r="U286" s="45"/>
    </row>
    <row r="287" spans="3:21" ht="37.5">
      <c r="C287" s="37">
        <v>273</v>
      </c>
      <c r="D287" s="38" t="s">
        <v>194</v>
      </c>
      <c r="E287" s="38" t="s">
        <v>196</v>
      </c>
      <c r="F287" s="39">
        <v>1</v>
      </c>
      <c r="G287" s="39" t="s">
        <v>609</v>
      </c>
      <c r="H287" s="39" t="s">
        <v>609</v>
      </c>
      <c r="I287" s="39"/>
      <c r="J287" s="39" t="s">
        <v>57</v>
      </c>
      <c r="K287" s="38"/>
      <c r="L287" s="40" t="s">
        <v>201</v>
      </c>
      <c r="M287" s="40" t="s">
        <v>61</v>
      </c>
      <c r="N287" s="40"/>
      <c r="O287" s="41"/>
      <c r="P287" s="42"/>
      <c r="Q287" s="43"/>
      <c r="R287" s="43">
        <v>2</v>
      </c>
      <c r="S287" s="38"/>
      <c r="T287" s="44"/>
      <c r="U287" s="45"/>
    </row>
    <row r="288" spans="3:21" ht="37.5">
      <c r="C288" s="37">
        <v>274</v>
      </c>
      <c r="D288" s="38" t="s">
        <v>194</v>
      </c>
      <c r="E288" s="38" t="s">
        <v>196</v>
      </c>
      <c r="F288" s="39">
        <v>1</v>
      </c>
      <c r="G288" s="39" t="s">
        <v>609</v>
      </c>
      <c r="H288" s="39" t="s">
        <v>609</v>
      </c>
      <c r="I288" s="39"/>
      <c r="J288" s="39" t="s">
        <v>57</v>
      </c>
      <c r="K288" s="38"/>
      <c r="L288" s="40" t="s">
        <v>74</v>
      </c>
      <c r="M288" s="40" t="s">
        <v>71</v>
      </c>
      <c r="N288" s="40"/>
      <c r="O288" s="41"/>
      <c r="P288" s="42"/>
      <c r="Q288" s="43"/>
      <c r="R288" s="43">
        <v>2</v>
      </c>
      <c r="S288" s="38"/>
      <c r="T288" s="44"/>
      <c r="U288" s="45"/>
    </row>
    <row r="289" spans="3:21" ht="37.5">
      <c r="C289" s="37">
        <v>275</v>
      </c>
      <c r="D289" s="38" t="s">
        <v>192</v>
      </c>
      <c r="E289" s="38" t="s">
        <v>196</v>
      </c>
      <c r="F289" s="39">
        <v>1</v>
      </c>
      <c r="G289" s="39" t="s">
        <v>609</v>
      </c>
      <c r="H289" s="39" t="s">
        <v>609</v>
      </c>
      <c r="I289" s="39"/>
      <c r="J289" s="39" t="s">
        <v>57</v>
      </c>
      <c r="K289" s="38"/>
      <c r="L289" s="40" t="s">
        <v>71</v>
      </c>
      <c r="M289" s="40" t="s">
        <v>96</v>
      </c>
      <c r="N289" s="40"/>
      <c r="O289" s="41"/>
      <c r="P289" s="42"/>
      <c r="Q289" s="43">
        <v>3</v>
      </c>
      <c r="R289" s="43"/>
      <c r="S289" s="38"/>
      <c r="T289" s="44"/>
      <c r="U289" s="45"/>
    </row>
    <row r="290" spans="3:21" ht="37.5">
      <c r="C290" s="37">
        <v>276</v>
      </c>
      <c r="D290" s="38" t="s">
        <v>192</v>
      </c>
      <c r="E290" s="38" t="s">
        <v>196</v>
      </c>
      <c r="F290" s="39">
        <v>1</v>
      </c>
      <c r="G290" s="39" t="s">
        <v>609</v>
      </c>
      <c r="H290" s="39" t="s">
        <v>609</v>
      </c>
      <c r="I290" s="39"/>
      <c r="J290" s="39" t="s">
        <v>57</v>
      </c>
      <c r="K290" s="38"/>
      <c r="L290" s="40" t="s">
        <v>71</v>
      </c>
      <c r="M290" s="40" t="s">
        <v>96</v>
      </c>
      <c r="N290" s="40"/>
      <c r="O290" s="41"/>
      <c r="P290" s="42"/>
      <c r="Q290" s="43">
        <v>3</v>
      </c>
      <c r="R290" s="43"/>
      <c r="S290" s="38"/>
      <c r="T290" s="44"/>
      <c r="U290" s="45"/>
    </row>
    <row r="291" spans="3:21" ht="37.5">
      <c r="C291" s="37">
        <v>277</v>
      </c>
      <c r="D291" s="38" t="s">
        <v>192</v>
      </c>
      <c r="E291" s="38" t="s">
        <v>196</v>
      </c>
      <c r="F291" s="39">
        <v>1</v>
      </c>
      <c r="G291" s="39" t="s">
        <v>609</v>
      </c>
      <c r="H291" s="39" t="s">
        <v>609</v>
      </c>
      <c r="I291" s="39"/>
      <c r="J291" s="39" t="s">
        <v>57</v>
      </c>
      <c r="K291" s="38"/>
      <c r="L291" s="40" t="s">
        <v>68</v>
      </c>
      <c r="M291" s="40" t="s">
        <v>71</v>
      </c>
      <c r="N291" s="40"/>
      <c r="O291" s="41"/>
      <c r="P291" s="42"/>
      <c r="Q291" s="43">
        <v>5</v>
      </c>
      <c r="R291" s="43"/>
      <c r="S291" s="38"/>
      <c r="T291" s="44"/>
      <c r="U291" s="45"/>
    </row>
    <row r="292" spans="3:21" ht="37.5">
      <c r="C292" s="37">
        <v>278</v>
      </c>
      <c r="D292" s="38" t="s">
        <v>192</v>
      </c>
      <c r="E292" s="38" t="s">
        <v>196</v>
      </c>
      <c r="F292" s="39">
        <v>1</v>
      </c>
      <c r="G292" s="39" t="s">
        <v>609</v>
      </c>
      <c r="H292" s="39" t="s">
        <v>609</v>
      </c>
      <c r="I292" s="39"/>
      <c r="J292" s="39" t="s">
        <v>57</v>
      </c>
      <c r="K292" s="38"/>
      <c r="L292" s="40" t="s">
        <v>74</v>
      </c>
      <c r="M292" s="40" t="s">
        <v>71</v>
      </c>
      <c r="N292" s="40"/>
      <c r="O292" s="41"/>
      <c r="P292" s="42"/>
      <c r="Q292" s="43">
        <v>4</v>
      </c>
      <c r="R292" s="43"/>
      <c r="S292" s="38"/>
      <c r="T292" s="44"/>
      <c r="U292" s="45"/>
    </row>
    <row r="293" spans="3:21" ht="37.5">
      <c r="C293" s="37">
        <v>279</v>
      </c>
      <c r="D293" s="38" t="s">
        <v>192</v>
      </c>
      <c r="E293" s="38" t="s">
        <v>196</v>
      </c>
      <c r="F293" s="39">
        <v>1</v>
      </c>
      <c r="G293" s="39" t="s">
        <v>609</v>
      </c>
      <c r="H293" s="39" t="s">
        <v>609</v>
      </c>
      <c r="I293" s="39"/>
      <c r="J293" s="39" t="s">
        <v>57</v>
      </c>
      <c r="K293" s="38"/>
      <c r="L293" s="40" t="s">
        <v>189</v>
      </c>
      <c r="M293" s="40" t="s">
        <v>163</v>
      </c>
      <c r="N293" s="40"/>
      <c r="O293" s="41"/>
      <c r="P293" s="42"/>
      <c r="Q293" s="43">
        <v>3</v>
      </c>
      <c r="R293" s="43"/>
      <c r="S293" s="38"/>
      <c r="T293" s="44"/>
      <c r="U293" s="45"/>
    </row>
    <row r="294" spans="3:21" ht="37.5">
      <c r="C294" s="37">
        <v>280</v>
      </c>
      <c r="D294" s="38" t="s">
        <v>192</v>
      </c>
      <c r="E294" s="38" t="s">
        <v>196</v>
      </c>
      <c r="F294" s="39">
        <v>1</v>
      </c>
      <c r="G294" s="39" t="s">
        <v>609</v>
      </c>
      <c r="H294" s="39" t="s">
        <v>609</v>
      </c>
      <c r="I294" s="39"/>
      <c r="J294" s="39" t="s">
        <v>57</v>
      </c>
      <c r="K294" s="38"/>
      <c r="L294" s="40" t="s">
        <v>68</v>
      </c>
      <c r="M294" s="40" t="s">
        <v>62</v>
      </c>
      <c r="N294" s="40"/>
      <c r="O294" s="41"/>
      <c r="P294" s="42"/>
      <c r="Q294" s="43">
        <v>2</v>
      </c>
      <c r="R294" s="43"/>
      <c r="S294" s="38"/>
      <c r="T294" s="44"/>
      <c r="U294" s="45"/>
    </row>
    <row r="295" spans="3:21" ht="37.5">
      <c r="C295" s="37">
        <v>281</v>
      </c>
      <c r="D295" s="38" t="s">
        <v>192</v>
      </c>
      <c r="E295" s="38" t="s">
        <v>196</v>
      </c>
      <c r="F295" s="39">
        <v>1</v>
      </c>
      <c r="G295" s="39" t="s">
        <v>609</v>
      </c>
      <c r="H295" s="39" t="s">
        <v>609</v>
      </c>
      <c r="I295" s="39"/>
      <c r="J295" s="39" t="s">
        <v>57</v>
      </c>
      <c r="K295" s="38"/>
      <c r="L295" s="40" t="s">
        <v>101</v>
      </c>
      <c r="M295" s="40" t="s">
        <v>135</v>
      </c>
      <c r="N295" s="40"/>
      <c r="O295" s="41"/>
      <c r="P295" s="42"/>
      <c r="Q295" s="43">
        <v>5</v>
      </c>
      <c r="R295" s="43"/>
      <c r="S295" s="38"/>
      <c r="T295" s="44"/>
      <c r="U295" s="45"/>
    </row>
    <row r="296" spans="3:21" ht="37.5">
      <c r="C296" s="37">
        <v>282</v>
      </c>
      <c r="D296" s="38" t="s">
        <v>192</v>
      </c>
      <c r="E296" s="38" t="s">
        <v>196</v>
      </c>
      <c r="F296" s="39">
        <v>1</v>
      </c>
      <c r="G296" s="39" t="s">
        <v>609</v>
      </c>
      <c r="H296" s="39" t="s">
        <v>609</v>
      </c>
      <c r="I296" s="39"/>
      <c r="J296" s="39" t="s">
        <v>57</v>
      </c>
      <c r="K296" s="38"/>
      <c r="L296" s="40" t="s">
        <v>68</v>
      </c>
      <c r="M296" s="40" t="s">
        <v>62</v>
      </c>
      <c r="N296" s="40"/>
      <c r="O296" s="41"/>
      <c r="P296" s="42"/>
      <c r="Q296" s="43">
        <v>2</v>
      </c>
      <c r="R296" s="43"/>
      <c r="S296" s="38"/>
      <c r="T296" s="44"/>
      <c r="U296" s="45"/>
    </row>
    <row r="297" spans="3:21" ht="37.5">
      <c r="C297" s="37">
        <v>283</v>
      </c>
      <c r="D297" s="38" t="s">
        <v>192</v>
      </c>
      <c r="E297" s="38" t="s">
        <v>196</v>
      </c>
      <c r="F297" s="39">
        <v>1</v>
      </c>
      <c r="G297" s="39" t="s">
        <v>609</v>
      </c>
      <c r="H297" s="39" t="s">
        <v>609</v>
      </c>
      <c r="I297" s="39"/>
      <c r="J297" s="39" t="s">
        <v>57</v>
      </c>
      <c r="K297" s="38"/>
      <c r="L297" s="40" t="s">
        <v>202</v>
      </c>
      <c r="M297" s="40" t="s">
        <v>61</v>
      </c>
      <c r="N297" s="40"/>
      <c r="O297" s="41"/>
      <c r="P297" s="42"/>
      <c r="Q297" s="43">
        <v>3</v>
      </c>
      <c r="R297" s="43"/>
      <c r="S297" s="38"/>
      <c r="T297" s="44"/>
      <c r="U297" s="45"/>
    </row>
    <row r="298" spans="3:21" ht="37.5">
      <c r="C298" s="37">
        <v>284</v>
      </c>
      <c r="D298" s="38" t="s">
        <v>192</v>
      </c>
      <c r="E298" s="38" t="s">
        <v>196</v>
      </c>
      <c r="F298" s="39">
        <v>1</v>
      </c>
      <c r="G298" s="39" t="s">
        <v>609</v>
      </c>
      <c r="H298" s="39" t="s">
        <v>609</v>
      </c>
      <c r="I298" s="39"/>
      <c r="J298" s="39" t="s">
        <v>57</v>
      </c>
      <c r="K298" s="38"/>
      <c r="L298" s="40" t="s">
        <v>71</v>
      </c>
      <c r="M298" s="40" t="s">
        <v>101</v>
      </c>
      <c r="N298" s="40"/>
      <c r="O298" s="41"/>
      <c r="P298" s="42"/>
      <c r="Q298" s="43">
        <v>2</v>
      </c>
      <c r="R298" s="43"/>
      <c r="S298" s="38"/>
      <c r="T298" s="44"/>
      <c r="U298" s="45"/>
    </row>
    <row r="299" spans="3:21" ht="37.5">
      <c r="C299" s="37">
        <v>285</v>
      </c>
      <c r="D299" s="38" t="s">
        <v>192</v>
      </c>
      <c r="E299" s="38" t="s">
        <v>196</v>
      </c>
      <c r="F299" s="39">
        <v>1</v>
      </c>
      <c r="G299" s="39" t="s">
        <v>609</v>
      </c>
      <c r="H299" s="39" t="s">
        <v>609</v>
      </c>
      <c r="I299" s="39"/>
      <c r="J299" s="39" t="s">
        <v>57</v>
      </c>
      <c r="K299" s="38"/>
      <c r="L299" s="40" t="s">
        <v>189</v>
      </c>
      <c r="M299" s="40" t="s">
        <v>163</v>
      </c>
      <c r="N299" s="40"/>
      <c r="O299" s="41"/>
      <c r="P299" s="42"/>
      <c r="Q299" s="43">
        <v>3</v>
      </c>
      <c r="R299" s="43"/>
      <c r="S299" s="38"/>
      <c r="T299" s="44"/>
      <c r="U299" s="45"/>
    </row>
    <row r="300" spans="3:21" ht="37.5">
      <c r="C300" s="37">
        <v>286</v>
      </c>
      <c r="D300" s="38" t="s">
        <v>192</v>
      </c>
      <c r="E300" s="38" t="s">
        <v>196</v>
      </c>
      <c r="F300" s="39">
        <v>1</v>
      </c>
      <c r="G300" s="39" t="s">
        <v>609</v>
      </c>
      <c r="H300" s="39" t="s">
        <v>609</v>
      </c>
      <c r="I300" s="39"/>
      <c r="J300" s="39" t="s">
        <v>57</v>
      </c>
      <c r="K300" s="38"/>
      <c r="L300" s="40" t="s">
        <v>201</v>
      </c>
      <c r="M300" s="40" t="s">
        <v>61</v>
      </c>
      <c r="N300" s="40"/>
      <c r="O300" s="41"/>
      <c r="P300" s="42"/>
      <c r="Q300" s="43">
        <v>2</v>
      </c>
      <c r="R300" s="43"/>
      <c r="S300" s="38"/>
      <c r="T300" s="44"/>
      <c r="U300" s="45"/>
    </row>
    <row r="301" spans="3:21" ht="37.5">
      <c r="C301" s="37">
        <v>287</v>
      </c>
      <c r="D301" s="38" t="s">
        <v>192</v>
      </c>
      <c r="E301" s="38" t="s">
        <v>196</v>
      </c>
      <c r="F301" s="39">
        <v>1</v>
      </c>
      <c r="G301" s="39" t="s">
        <v>609</v>
      </c>
      <c r="H301" s="39" t="s">
        <v>609</v>
      </c>
      <c r="I301" s="39"/>
      <c r="J301" s="39" t="s">
        <v>57</v>
      </c>
      <c r="K301" s="38"/>
      <c r="L301" s="40" t="s">
        <v>62</v>
      </c>
      <c r="M301" s="40" t="s">
        <v>99</v>
      </c>
      <c r="N301" s="40"/>
      <c r="O301" s="41"/>
      <c r="P301" s="42"/>
      <c r="Q301" s="43">
        <v>4</v>
      </c>
      <c r="R301" s="43"/>
      <c r="S301" s="38"/>
      <c r="T301" s="44"/>
      <c r="U301" s="45"/>
    </row>
    <row r="302" spans="3:21" ht="37.5">
      <c r="C302" s="37">
        <v>288</v>
      </c>
      <c r="D302" s="38" t="s">
        <v>192</v>
      </c>
      <c r="E302" s="38" t="s">
        <v>196</v>
      </c>
      <c r="F302" s="39">
        <v>1</v>
      </c>
      <c r="G302" s="39" t="s">
        <v>609</v>
      </c>
      <c r="H302" s="39" t="s">
        <v>609</v>
      </c>
      <c r="I302" s="39"/>
      <c r="J302" s="39" t="s">
        <v>57</v>
      </c>
      <c r="K302" s="38"/>
      <c r="L302" s="40" t="s">
        <v>65</v>
      </c>
      <c r="M302" s="40" t="s">
        <v>74</v>
      </c>
      <c r="N302" s="40"/>
      <c r="O302" s="41"/>
      <c r="P302" s="42"/>
      <c r="Q302" s="43">
        <v>3</v>
      </c>
      <c r="R302" s="43"/>
      <c r="S302" s="38"/>
      <c r="T302" s="44"/>
      <c r="U302" s="45"/>
    </row>
    <row r="303" spans="3:21" ht="37.5">
      <c r="C303" s="37">
        <v>289</v>
      </c>
      <c r="D303" s="38" t="s">
        <v>192</v>
      </c>
      <c r="E303" s="38" t="s">
        <v>196</v>
      </c>
      <c r="F303" s="39">
        <v>1</v>
      </c>
      <c r="G303" s="39" t="s">
        <v>609</v>
      </c>
      <c r="H303" s="39" t="s">
        <v>609</v>
      </c>
      <c r="I303" s="39"/>
      <c r="J303" s="39" t="s">
        <v>57</v>
      </c>
      <c r="K303" s="38"/>
      <c r="L303" s="40" t="s">
        <v>62</v>
      </c>
      <c r="M303" s="40" t="s">
        <v>99</v>
      </c>
      <c r="N303" s="40"/>
      <c r="O303" s="41"/>
      <c r="P303" s="42"/>
      <c r="Q303" s="43">
        <v>4</v>
      </c>
      <c r="R303" s="43"/>
      <c r="S303" s="38"/>
      <c r="T303" s="44"/>
      <c r="U303" s="45"/>
    </row>
    <row r="304" spans="3:21" ht="37.5">
      <c r="C304" s="37">
        <v>290</v>
      </c>
      <c r="D304" s="38" t="s">
        <v>192</v>
      </c>
      <c r="E304" s="38" t="s">
        <v>196</v>
      </c>
      <c r="F304" s="39">
        <v>1</v>
      </c>
      <c r="G304" s="39" t="s">
        <v>609</v>
      </c>
      <c r="H304" s="39" t="s">
        <v>609</v>
      </c>
      <c r="I304" s="39"/>
      <c r="J304" s="39" t="s">
        <v>57</v>
      </c>
      <c r="K304" s="38"/>
      <c r="L304" s="40" t="s">
        <v>74</v>
      </c>
      <c r="M304" s="40" t="s">
        <v>71</v>
      </c>
      <c r="N304" s="40"/>
      <c r="O304" s="41"/>
      <c r="P304" s="42"/>
      <c r="Q304" s="43">
        <v>4</v>
      </c>
      <c r="R304" s="43"/>
      <c r="S304" s="38"/>
      <c r="T304" s="44"/>
      <c r="U304" s="45"/>
    </row>
    <row r="305" spans="3:21" ht="37.5">
      <c r="C305" s="37">
        <v>291</v>
      </c>
      <c r="D305" s="38" t="s">
        <v>192</v>
      </c>
      <c r="E305" s="38" t="s">
        <v>196</v>
      </c>
      <c r="F305" s="39">
        <v>1</v>
      </c>
      <c r="G305" s="39" t="s">
        <v>609</v>
      </c>
      <c r="H305" s="39" t="s">
        <v>609</v>
      </c>
      <c r="I305" s="39"/>
      <c r="J305" s="39" t="s">
        <v>57</v>
      </c>
      <c r="K305" s="38"/>
      <c r="L305" s="40" t="s">
        <v>68</v>
      </c>
      <c r="M305" s="40" t="s">
        <v>62</v>
      </c>
      <c r="N305" s="40"/>
      <c r="O305" s="41"/>
      <c r="P305" s="42"/>
      <c r="Q305" s="43">
        <v>2</v>
      </c>
      <c r="R305" s="43"/>
      <c r="S305" s="38"/>
      <c r="T305" s="44"/>
      <c r="U305" s="45"/>
    </row>
    <row r="306" spans="3:21" ht="37.5">
      <c r="C306" s="37">
        <v>292</v>
      </c>
      <c r="D306" s="38" t="s">
        <v>192</v>
      </c>
      <c r="E306" s="38" t="s">
        <v>196</v>
      </c>
      <c r="F306" s="39">
        <v>1</v>
      </c>
      <c r="G306" s="39" t="s">
        <v>609</v>
      </c>
      <c r="H306" s="39" t="s">
        <v>609</v>
      </c>
      <c r="I306" s="39"/>
      <c r="J306" s="39" t="s">
        <v>57</v>
      </c>
      <c r="K306" s="38"/>
      <c r="L306" s="40" t="s">
        <v>66</v>
      </c>
      <c r="M306" s="40" t="s">
        <v>135</v>
      </c>
      <c r="N306" s="40"/>
      <c r="O306" s="41"/>
      <c r="P306" s="42"/>
      <c r="Q306" s="43">
        <v>3</v>
      </c>
      <c r="R306" s="43"/>
      <c r="S306" s="38"/>
      <c r="T306" s="44"/>
      <c r="U306" s="45"/>
    </row>
    <row r="307" spans="3:21" ht="37.5">
      <c r="C307" s="37">
        <v>293</v>
      </c>
      <c r="D307" s="38" t="s">
        <v>192</v>
      </c>
      <c r="E307" s="38" t="s">
        <v>196</v>
      </c>
      <c r="F307" s="39">
        <v>1</v>
      </c>
      <c r="G307" s="39" t="s">
        <v>609</v>
      </c>
      <c r="H307" s="39" t="s">
        <v>609</v>
      </c>
      <c r="I307" s="39"/>
      <c r="J307" s="39" t="s">
        <v>57</v>
      </c>
      <c r="K307" s="38"/>
      <c r="L307" s="40" t="s">
        <v>135</v>
      </c>
      <c r="M307" s="40" t="s">
        <v>137</v>
      </c>
      <c r="N307" s="40"/>
      <c r="O307" s="41"/>
      <c r="P307" s="42"/>
      <c r="Q307" s="43">
        <v>2</v>
      </c>
      <c r="R307" s="43"/>
      <c r="S307" s="38"/>
      <c r="T307" s="44"/>
      <c r="U307" s="45"/>
    </row>
    <row r="308" spans="3:21" ht="37.5">
      <c r="C308" s="37">
        <v>294</v>
      </c>
      <c r="D308" s="38" t="s">
        <v>194</v>
      </c>
      <c r="E308" s="38" t="s">
        <v>196</v>
      </c>
      <c r="F308" s="39">
        <v>1</v>
      </c>
      <c r="G308" s="39" t="s">
        <v>609</v>
      </c>
      <c r="H308" s="39" t="s">
        <v>609</v>
      </c>
      <c r="I308" s="39"/>
      <c r="J308" s="39" t="s">
        <v>57</v>
      </c>
      <c r="K308" s="38"/>
      <c r="L308" s="40" t="s">
        <v>99</v>
      </c>
      <c r="M308" s="40" t="s">
        <v>101</v>
      </c>
      <c r="N308" s="40"/>
      <c r="O308" s="41"/>
      <c r="P308" s="42"/>
      <c r="Q308" s="43"/>
      <c r="R308" s="43">
        <v>1</v>
      </c>
      <c r="S308" s="38"/>
      <c r="T308" s="44"/>
      <c r="U308" s="45"/>
    </row>
    <row r="309" spans="3:21" ht="37.5">
      <c r="C309" s="37">
        <v>295</v>
      </c>
      <c r="D309" s="38" t="s">
        <v>194</v>
      </c>
      <c r="E309" s="38" t="s">
        <v>196</v>
      </c>
      <c r="F309" s="39">
        <v>1</v>
      </c>
      <c r="G309" s="39" t="s">
        <v>609</v>
      </c>
      <c r="H309" s="39" t="s">
        <v>609</v>
      </c>
      <c r="I309" s="39"/>
      <c r="J309" s="39" t="s">
        <v>57</v>
      </c>
      <c r="K309" s="38"/>
      <c r="L309" s="40" t="s">
        <v>135</v>
      </c>
      <c r="M309" s="40" t="s">
        <v>137</v>
      </c>
      <c r="N309" s="40"/>
      <c r="O309" s="41"/>
      <c r="P309" s="42"/>
      <c r="Q309" s="43"/>
      <c r="R309" s="43">
        <v>2</v>
      </c>
      <c r="S309" s="38"/>
      <c r="T309" s="44"/>
      <c r="U309" s="45"/>
    </row>
    <row r="310" spans="3:21" ht="37.5">
      <c r="C310" s="37">
        <v>296</v>
      </c>
      <c r="D310" s="38" t="s">
        <v>192</v>
      </c>
      <c r="E310" s="38" t="s">
        <v>196</v>
      </c>
      <c r="F310" s="39">
        <v>1</v>
      </c>
      <c r="G310" s="39" t="s">
        <v>609</v>
      </c>
      <c r="H310" s="39" t="s">
        <v>609</v>
      </c>
      <c r="I310" s="39"/>
      <c r="J310" s="39" t="s">
        <v>57</v>
      </c>
      <c r="K310" s="38"/>
      <c r="L310" s="40" t="s">
        <v>101</v>
      </c>
      <c r="M310" s="40" t="s">
        <v>66</v>
      </c>
      <c r="N310" s="40"/>
      <c r="O310" s="41"/>
      <c r="P310" s="42"/>
      <c r="Q310" s="43">
        <v>2</v>
      </c>
      <c r="R310" s="43"/>
      <c r="S310" s="38"/>
      <c r="T310" s="44"/>
      <c r="U310" s="45"/>
    </row>
    <row r="311" spans="3:21" ht="37.5">
      <c r="C311" s="37">
        <v>297</v>
      </c>
      <c r="D311" s="38" t="s">
        <v>192</v>
      </c>
      <c r="E311" s="38" t="s">
        <v>196</v>
      </c>
      <c r="F311" s="39">
        <v>1</v>
      </c>
      <c r="G311" s="39" t="s">
        <v>609</v>
      </c>
      <c r="H311" s="39" t="s">
        <v>609</v>
      </c>
      <c r="I311" s="39"/>
      <c r="J311" s="39" t="s">
        <v>57</v>
      </c>
      <c r="K311" s="38"/>
      <c r="L311" s="40" t="s">
        <v>96</v>
      </c>
      <c r="M311" s="40" t="s">
        <v>189</v>
      </c>
      <c r="N311" s="40"/>
      <c r="O311" s="41"/>
      <c r="P311" s="42"/>
      <c r="Q311" s="43">
        <v>5</v>
      </c>
      <c r="R311" s="43"/>
      <c r="S311" s="38"/>
      <c r="T311" s="44"/>
      <c r="U311" s="45"/>
    </row>
    <row r="312" spans="3:21" ht="37.5">
      <c r="C312" s="37">
        <v>298</v>
      </c>
      <c r="D312" s="38" t="s">
        <v>192</v>
      </c>
      <c r="E312" s="38" t="s">
        <v>196</v>
      </c>
      <c r="F312" s="39">
        <v>1</v>
      </c>
      <c r="G312" s="39" t="s">
        <v>609</v>
      </c>
      <c r="H312" s="39" t="s">
        <v>609</v>
      </c>
      <c r="I312" s="39"/>
      <c r="J312" s="39" t="s">
        <v>57</v>
      </c>
      <c r="K312" s="38"/>
      <c r="L312" s="40" t="s">
        <v>201</v>
      </c>
      <c r="M312" s="40" t="s">
        <v>61</v>
      </c>
      <c r="N312" s="40"/>
      <c r="O312" s="41"/>
      <c r="P312" s="42"/>
      <c r="Q312" s="43">
        <v>2</v>
      </c>
      <c r="R312" s="43"/>
      <c r="S312" s="38"/>
      <c r="T312" s="44"/>
      <c r="U312" s="45"/>
    </row>
    <row r="313" spans="3:21" ht="37.5">
      <c r="C313" s="37">
        <v>299</v>
      </c>
      <c r="D313" s="38" t="s">
        <v>192</v>
      </c>
      <c r="E313" s="38" t="s">
        <v>196</v>
      </c>
      <c r="F313" s="39">
        <v>1</v>
      </c>
      <c r="G313" s="39" t="s">
        <v>609</v>
      </c>
      <c r="H313" s="39" t="s">
        <v>609</v>
      </c>
      <c r="I313" s="39"/>
      <c r="J313" s="39" t="s">
        <v>57</v>
      </c>
      <c r="K313" s="38"/>
      <c r="L313" s="40" t="s">
        <v>189</v>
      </c>
      <c r="M313" s="40" t="s">
        <v>163</v>
      </c>
      <c r="N313" s="40"/>
      <c r="O313" s="41"/>
      <c r="P313" s="42"/>
      <c r="Q313" s="43">
        <v>3</v>
      </c>
      <c r="R313" s="43"/>
      <c r="S313" s="38"/>
      <c r="T313" s="44"/>
      <c r="U313" s="45"/>
    </row>
    <row r="314" spans="3:21" ht="37.5">
      <c r="C314" s="37">
        <v>300</v>
      </c>
      <c r="D314" s="38" t="s">
        <v>192</v>
      </c>
      <c r="E314" s="38" t="s">
        <v>196</v>
      </c>
      <c r="F314" s="39">
        <v>1</v>
      </c>
      <c r="G314" s="39" t="s">
        <v>609</v>
      </c>
      <c r="H314" s="39" t="s">
        <v>609</v>
      </c>
      <c r="I314" s="39"/>
      <c r="J314" s="39" t="s">
        <v>57</v>
      </c>
      <c r="K314" s="38"/>
      <c r="L314" s="40" t="s">
        <v>99</v>
      </c>
      <c r="M314" s="40" t="s">
        <v>96</v>
      </c>
      <c r="N314" s="40"/>
      <c r="O314" s="41"/>
      <c r="P314" s="42"/>
      <c r="Q314" s="43">
        <v>2</v>
      </c>
      <c r="R314" s="43"/>
      <c r="S314" s="38"/>
      <c r="T314" s="44"/>
      <c r="U314" s="45"/>
    </row>
    <row r="315" spans="3:21" ht="37.5">
      <c r="C315" s="37">
        <v>301</v>
      </c>
      <c r="D315" s="38" t="s">
        <v>192</v>
      </c>
      <c r="E315" s="38" t="s">
        <v>196</v>
      </c>
      <c r="F315" s="39">
        <v>1</v>
      </c>
      <c r="G315" s="39" t="s">
        <v>609</v>
      </c>
      <c r="H315" s="39" t="s">
        <v>609</v>
      </c>
      <c r="I315" s="39"/>
      <c r="J315" s="39" t="s">
        <v>57</v>
      </c>
      <c r="K315" s="38"/>
      <c r="L315" s="40" t="s">
        <v>99</v>
      </c>
      <c r="M315" s="40" t="s">
        <v>96</v>
      </c>
      <c r="N315" s="40"/>
      <c r="O315" s="41"/>
      <c r="P315" s="42"/>
      <c r="Q315" s="43">
        <v>2</v>
      </c>
      <c r="R315" s="43"/>
      <c r="S315" s="38"/>
      <c r="T315" s="44"/>
      <c r="U315" s="45"/>
    </row>
    <row r="316" spans="3:21" ht="37.5">
      <c r="C316" s="37">
        <v>302</v>
      </c>
      <c r="D316" s="38" t="s">
        <v>192</v>
      </c>
      <c r="E316" s="38" t="s">
        <v>196</v>
      </c>
      <c r="F316" s="39">
        <v>1</v>
      </c>
      <c r="G316" s="39" t="s">
        <v>609</v>
      </c>
      <c r="H316" s="39" t="s">
        <v>609</v>
      </c>
      <c r="I316" s="39"/>
      <c r="J316" s="39" t="s">
        <v>57</v>
      </c>
      <c r="K316" s="38"/>
      <c r="L316" s="40" t="s">
        <v>99</v>
      </c>
      <c r="M316" s="40" t="s">
        <v>96</v>
      </c>
      <c r="N316" s="40"/>
      <c r="O316" s="41"/>
      <c r="P316" s="42"/>
      <c r="Q316" s="43">
        <v>2</v>
      </c>
      <c r="R316" s="43"/>
      <c r="S316" s="38"/>
      <c r="T316" s="44"/>
      <c r="U316" s="45"/>
    </row>
    <row r="317" spans="3:21" ht="37.5">
      <c r="C317" s="37">
        <v>303</v>
      </c>
      <c r="D317" s="38" t="s">
        <v>192</v>
      </c>
      <c r="E317" s="38" t="s">
        <v>196</v>
      </c>
      <c r="F317" s="39">
        <v>1</v>
      </c>
      <c r="G317" s="39" t="s">
        <v>609</v>
      </c>
      <c r="H317" s="39" t="s">
        <v>609</v>
      </c>
      <c r="I317" s="39"/>
      <c r="J317" s="39" t="s">
        <v>57</v>
      </c>
      <c r="K317" s="38"/>
      <c r="L317" s="40" t="s">
        <v>99</v>
      </c>
      <c r="M317" s="40" t="s">
        <v>96</v>
      </c>
      <c r="N317" s="40"/>
      <c r="O317" s="41"/>
      <c r="P317" s="42"/>
      <c r="Q317" s="43">
        <v>2</v>
      </c>
      <c r="R317" s="43"/>
      <c r="S317" s="38"/>
      <c r="T317" s="44"/>
      <c r="U317" s="45"/>
    </row>
    <row r="318" spans="3:21" ht="37.5">
      <c r="C318" s="37">
        <v>304</v>
      </c>
      <c r="D318" s="38" t="s">
        <v>192</v>
      </c>
      <c r="E318" s="38" t="s">
        <v>196</v>
      </c>
      <c r="F318" s="39">
        <v>1</v>
      </c>
      <c r="G318" s="39" t="s">
        <v>609</v>
      </c>
      <c r="H318" s="39" t="s">
        <v>609</v>
      </c>
      <c r="I318" s="39"/>
      <c r="J318" s="39" t="s">
        <v>57</v>
      </c>
      <c r="K318" s="38"/>
      <c r="L318" s="40" t="s">
        <v>74</v>
      </c>
      <c r="M318" s="40" t="s">
        <v>62</v>
      </c>
      <c r="N318" s="40"/>
      <c r="O318" s="41"/>
      <c r="P318" s="42"/>
      <c r="Q318" s="43">
        <v>1</v>
      </c>
      <c r="R318" s="43"/>
      <c r="S318" s="38"/>
      <c r="T318" s="44"/>
      <c r="U318" s="45"/>
    </row>
    <row r="319" spans="3:21" ht="37.5">
      <c r="C319" s="37">
        <v>305</v>
      </c>
      <c r="D319" s="38" t="s">
        <v>194</v>
      </c>
      <c r="E319" s="38" t="s">
        <v>196</v>
      </c>
      <c r="F319" s="39">
        <v>1</v>
      </c>
      <c r="G319" s="39" t="s">
        <v>609</v>
      </c>
      <c r="H319" s="39" t="s">
        <v>609</v>
      </c>
      <c r="I319" s="39"/>
      <c r="J319" s="39" t="s">
        <v>57</v>
      </c>
      <c r="K319" s="38"/>
      <c r="L319" s="40" t="s">
        <v>135</v>
      </c>
      <c r="M319" s="40" t="s">
        <v>137</v>
      </c>
      <c r="N319" s="40"/>
      <c r="O319" s="41"/>
      <c r="P319" s="42"/>
      <c r="Q319" s="43"/>
      <c r="R319" s="43">
        <v>2</v>
      </c>
      <c r="S319" s="38"/>
      <c r="T319" s="44"/>
      <c r="U319" s="45"/>
    </row>
    <row r="320" spans="3:21" ht="37.5">
      <c r="C320" s="37">
        <v>306</v>
      </c>
      <c r="D320" s="38" t="s">
        <v>192</v>
      </c>
      <c r="E320" s="38" t="s">
        <v>196</v>
      </c>
      <c r="F320" s="39">
        <v>1</v>
      </c>
      <c r="G320" s="39" t="s">
        <v>609</v>
      </c>
      <c r="H320" s="39" t="s">
        <v>609</v>
      </c>
      <c r="I320" s="39"/>
      <c r="J320" s="39" t="s">
        <v>57</v>
      </c>
      <c r="K320" s="38"/>
      <c r="L320" s="40" t="s">
        <v>61</v>
      </c>
      <c r="M320" s="40" t="s">
        <v>59</v>
      </c>
      <c r="N320" s="40"/>
      <c r="O320" s="41"/>
      <c r="P320" s="42"/>
      <c r="Q320" s="43">
        <v>4</v>
      </c>
      <c r="R320" s="43"/>
      <c r="S320" s="38"/>
      <c r="T320" s="44"/>
      <c r="U320" s="45"/>
    </row>
    <row r="321" spans="3:21" ht="37.5">
      <c r="C321" s="37">
        <v>307</v>
      </c>
      <c r="D321" s="38" t="s">
        <v>192</v>
      </c>
      <c r="E321" s="38" t="s">
        <v>196</v>
      </c>
      <c r="F321" s="39">
        <v>1</v>
      </c>
      <c r="G321" s="39" t="s">
        <v>609</v>
      </c>
      <c r="H321" s="39" t="s">
        <v>609</v>
      </c>
      <c r="I321" s="39"/>
      <c r="J321" s="39" t="s">
        <v>57</v>
      </c>
      <c r="K321" s="38"/>
      <c r="L321" s="40" t="s">
        <v>62</v>
      </c>
      <c r="M321" s="40" t="s">
        <v>101</v>
      </c>
      <c r="N321" s="40"/>
      <c r="O321" s="41"/>
      <c r="P321" s="42"/>
      <c r="Q321" s="43">
        <v>5</v>
      </c>
      <c r="R321" s="43"/>
      <c r="S321" s="38"/>
      <c r="T321" s="44"/>
      <c r="U321" s="45"/>
    </row>
    <row r="322" spans="3:21" ht="37.5">
      <c r="C322" s="37">
        <v>308</v>
      </c>
      <c r="D322" s="38" t="s">
        <v>192</v>
      </c>
      <c r="E322" s="38" t="s">
        <v>196</v>
      </c>
      <c r="F322" s="39">
        <v>1</v>
      </c>
      <c r="G322" s="39" t="s">
        <v>609</v>
      </c>
      <c r="H322" s="39" t="s">
        <v>609</v>
      </c>
      <c r="I322" s="39"/>
      <c r="J322" s="39" t="s">
        <v>57</v>
      </c>
      <c r="K322" s="38"/>
      <c r="L322" s="40" t="s">
        <v>62</v>
      </c>
      <c r="M322" s="40" t="s">
        <v>71</v>
      </c>
      <c r="N322" s="40"/>
      <c r="O322" s="41"/>
      <c r="P322" s="42"/>
      <c r="Q322" s="43">
        <v>3</v>
      </c>
      <c r="R322" s="43"/>
      <c r="S322" s="38"/>
      <c r="T322" s="44"/>
      <c r="U322" s="45"/>
    </row>
    <row r="323" spans="3:21" ht="37.5">
      <c r="C323" s="37">
        <v>309</v>
      </c>
      <c r="D323" s="38" t="s">
        <v>192</v>
      </c>
      <c r="E323" s="38" t="s">
        <v>196</v>
      </c>
      <c r="F323" s="39">
        <v>1</v>
      </c>
      <c r="G323" s="39" t="s">
        <v>609</v>
      </c>
      <c r="H323" s="39" t="s">
        <v>609</v>
      </c>
      <c r="I323" s="39"/>
      <c r="J323" s="39" t="s">
        <v>57</v>
      </c>
      <c r="K323" s="38"/>
      <c r="L323" s="40" t="s">
        <v>59</v>
      </c>
      <c r="M323" s="40" t="s">
        <v>74</v>
      </c>
      <c r="N323" s="40"/>
      <c r="O323" s="41"/>
      <c r="P323" s="42"/>
      <c r="Q323" s="43">
        <v>2</v>
      </c>
      <c r="R323" s="43"/>
      <c r="S323" s="38"/>
      <c r="T323" s="44"/>
      <c r="U323" s="45"/>
    </row>
    <row r="324" spans="3:21" ht="37.5">
      <c r="C324" s="37">
        <v>310</v>
      </c>
      <c r="D324" s="38" t="s">
        <v>192</v>
      </c>
      <c r="E324" s="38" t="s">
        <v>196</v>
      </c>
      <c r="F324" s="39">
        <v>1</v>
      </c>
      <c r="G324" s="39" t="s">
        <v>609</v>
      </c>
      <c r="H324" s="39" t="s">
        <v>609</v>
      </c>
      <c r="I324" s="39"/>
      <c r="J324" s="39" t="s">
        <v>57</v>
      </c>
      <c r="K324" s="38"/>
      <c r="L324" s="40" t="s">
        <v>59</v>
      </c>
      <c r="M324" s="40" t="s">
        <v>68</v>
      </c>
      <c r="N324" s="40"/>
      <c r="O324" s="41"/>
      <c r="P324" s="42"/>
      <c r="Q324" s="43">
        <v>1</v>
      </c>
      <c r="R324" s="43"/>
      <c r="S324" s="38"/>
      <c r="T324" s="44"/>
      <c r="U324" s="45"/>
    </row>
    <row r="325" spans="3:21" ht="37.5">
      <c r="C325" s="37">
        <v>311</v>
      </c>
      <c r="D325" s="38" t="s">
        <v>192</v>
      </c>
      <c r="E325" s="38" t="s">
        <v>196</v>
      </c>
      <c r="F325" s="39">
        <v>1</v>
      </c>
      <c r="G325" s="39" t="s">
        <v>609</v>
      </c>
      <c r="H325" s="39" t="s">
        <v>609</v>
      </c>
      <c r="I325" s="39"/>
      <c r="J325" s="39" t="s">
        <v>57</v>
      </c>
      <c r="K325" s="38"/>
      <c r="L325" s="40" t="s">
        <v>74</v>
      </c>
      <c r="M325" s="40" t="s">
        <v>62</v>
      </c>
      <c r="N325" s="40"/>
      <c r="O325" s="41"/>
      <c r="P325" s="42"/>
      <c r="Q325" s="43">
        <v>1</v>
      </c>
      <c r="R325" s="43"/>
      <c r="S325" s="38"/>
      <c r="T325" s="44"/>
      <c r="U325" s="45"/>
    </row>
    <row r="326" spans="3:21" ht="37.5">
      <c r="C326" s="37">
        <v>312</v>
      </c>
      <c r="D326" s="38" t="s">
        <v>192</v>
      </c>
      <c r="E326" s="38" t="s">
        <v>196</v>
      </c>
      <c r="F326" s="39">
        <v>1</v>
      </c>
      <c r="G326" s="39" t="s">
        <v>609</v>
      </c>
      <c r="H326" s="39" t="s">
        <v>609</v>
      </c>
      <c r="I326" s="39"/>
      <c r="J326" s="39" t="s">
        <v>57</v>
      </c>
      <c r="K326" s="38"/>
      <c r="L326" s="40" t="s">
        <v>58</v>
      </c>
      <c r="M326" s="40" t="s">
        <v>65</v>
      </c>
      <c r="N326" s="40"/>
      <c r="O326" s="41"/>
      <c r="P326" s="42"/>
      <c r="Q326" s="43">
        <v>4</v>
      </c>
      <c r="R326" s="43"/>
      <c r="S326" s="38"/>
      <c r="T326" s="44"/>
      <c r="U326" s="45"/>
    </row>
    <row r="327" spans="3:21" ht="37.5">
      <c r="C327" s="37">
        <v>313</v>
      </c>
      <c r="D327" s="38" t="s">
        <v>192</v>
      </c>
      <c r="E327" s="38" t="s">
        <v>196</v>
      </c>
      <c r="F327" s="39">
        <v>1</v>
      </c>
      <c r="G327" s="39" t="s">
        <v>609</v>
      </c>
      <c r="H327" s="39" t="s">
        <v>609</v>
      </c>
      <c r="I327" s="39"/>
      <c r="J327" s="39" t="s">
        <v>57</v>
      </c>
      <c r="K327" s="38"/>
      <c r="L327" s="40" t="s">
        <v>59</v>
      </c>
      <c r="M327" s="40" t="s">
        <v>74</v>
      </c>
      <c r="N327" s="40"/>
      <c r="O327" s="41"/>
      <c r="P327" s="42"/>
      <c r="Q327" s="43">
        <v>2</v>
      </c>
      <c r="R327" s="43"/>
      <c r="S327" s="38"/>
      <c r="T327" s="44"/>
      <c r="U327" s="45"/>
    </row>
    <row r="328" spans="3:21" ht="37.5">
      <c r="C328" s="37">
        <v>314</v>
      </c>
      <c r="D328" s="38" t="s">
        <v>192</v>
      </c>
      <c r="E328" s="38" t="s">
        <v>196</v>
      </c>
      <c r="F328" s="39">
        <v>1</v>
      </c>
      <c r="G328" s="39" t="s">
        <v>609</v>
      </c>
      <c r="H328" s="39" t="s">
        <v>609</v>
      </c>
      <c r="I328" s="39"/>
      <c r="J328" s="39" t="s">
        <v>57</v>
      </c>
      <c r="K328" s="38"/>
      <c r="L328" s="40" t="s">
        <v>59</v>
      </c>
      <c r="M328" s="40" t="s">
        <v>74</v>
      </c>
      <c r="N328" s="40"/>
      <c r="O328" s="41"/>
      <c r="P328" s="42"/>
      <c r="Q328" s="43">
        <v>2</v>
      </c>
      <c r="R328" s="43"/>
      <c r="S328" s="38"/>
      <c r="T328" s="44"/>
      <c r="U328" s="45"/>
    </row>
    <row r="329" spans="3:21" ht="37.5">
      <c r="C329" s="37">
        <v>315</v>
      </c>
      <c r="D329" s="38" t="s">
        <v>192</v>
      </c>
      <c r="E329" s="38" t="s">
        <v>196</v>
      </c>
      <c r="F329" s="39">
        <v>1</v>
      </c>
      <c r="G329" s="39" t="s">
        <v>609</v>
      </c>
      <c r="H329" s="39" t="s">
        <v>609</v>
      </c>
      <c r="I329" s="39"/>
      <c r="J329" s="39" t="s">
        <v>57</v>
      </c>
      <c r="K329" s="38"/>
      <c r="L329" s="40" t="s">
        <v>59</v>
      </c>
      <c r="M329" s="40" t="s">
        <v>68</v>
      </c>
      <c r="N329" s="40"/>
      <c r="O329" s="41"/>
      <c r="P329" s="42"/>
      <c r="Q329" s="43">
        <v>1</v>
      </c>
      <c r="R329" s="43"/>
      <c r="S329" s="38"/>
      <c r="T329" s="44"/>
      <c r="U329" s="45"/>
    </row>
    <row r="330" spans="3:21" ht="37.5">
      <c r="C330" s="37">
        <v>316</v>
      </c>
      <c r="D330" s="38" t="s">
        <v>192</v>
      </c>
      <c r="E330" s="38" t="s">
        <v>196</v>
      </c>
      <c r="F330" s="39">
        <v>1</v>
      </c>
      <c r="G330" s="39" t="s">
        <v>609</v>
      </c>
      <c r="H330" s="39" t="s">
        <v>609</v>
      </c>
      <c r="I330" s="39"/>
      <c r="J330" s="39" t="s">
        <v>57</v>
      </c>
      <c r="K330" s="38"/>
      <c r="L330" s="40" t="s">
        <v>71</v>
      </c>
      <c r="M330" s="40" t="s">
        <v>96</v>
      </c>
      <c r="N330" s="40"/>
      <c r="O330" s="41"/>
      <c r="P330" s="42"/>
      <c r="Q330" s="43">
        <v>3</v>
      </c>
      <c r="R330" s="43"/>
      <c r="S330" s="38"/>
      <c r="T330" s="44"/>
      <c r="U330" s="45"/>
    </row>
    <row r="331" spans="3:21" ht="37.5">
      <c r="C331" s="37">
        <v>317</v>
      </c>
      <c r="D331" s="38" t="s">
        <v>192</v>
      </c>
      <c r="E331" s="38" t="s">
        <v>196</v>
      </c>
      <c r="F331" s="39">
        <v>1</v>
      </c>
      <c r="G331" s="39" t="s">
        <v>609</v>
      </c>
      <c r="H331" s="39" t="s">
        <v>609</v>
      </c>
      <c r="I331" s="39"/>
      <c r="J331" s="39" t="s">
        <v>57</v>
      </c>
      <c r="K331" s="38"/>
      <c r="L331" s="40" t="s">
        <v>59</v>
      </c>
      <c r="M331" s="40" t="s">
        <v>74</v>
      </c>
      <c r="N331" s="40"/>
      <c r="O331" s="41"/>
      <c r="P331" s="42"/>
      <c r="Q331" s="43">
        <v>2</v>
      </c>
      <c r="R331" s="43"/>
      <c r="S331" s="38"/>
      <c r="T331" s="44"/>
      <c r="U331" s="45"/>
    </row>
    <row r="332" spans="3:21" ht="37.5">
      <c r="C332" s="37">
        <v>318</v>
      </c>
      <c r="D332" s="38" t="s">
        <v>194</v>
      </c>
      <c r="E332" s="38" t="s">
        <v>196</v>
      </c>
      <c r="F332" s="39">
        <v>1</v>
      </c>
      <c r="G332" s="39" t="s">
        <v>609</v>
      </c>
      <c r="H332" s="39" t="s">
        <v>609</v>
      </c>
      <c r="I332" s="39"/>
      <c r="J332" s="39" t="s">
        <v>57</v>
      </c>
      <c r="K332" s="38"/>
      <c r="L332" s="40" t="s">
        <v>137</v>
      </c>
      <c r="M332" s="40" t="s">
        <v>163</v>
      </c>
      <c r="N332" s="40"/>
      <c r="O332" s="41"/>
      <c r="P332" s="42"/>
      <c r="Q332" s="43"/>
      <c r="R332" s="43">
        <v>2</v>
      </c>
      <c r="S332" s="38"/>
      <c r="T332" s="44"/>
      <c r="U332" s="45"/>
    </row>
    <row r="333" spans="3:21" ht="37.5">
      <c r="C333" s="37">
        <v>319</v>
      </c>
      <c r="D333" s="38" t="s">
        <v>194</v>
      </c>
      <c r="E333" s="38" t="s">
        <v>196</v>
      </c>
      <c r="F333" s="39">
        <v>1</v>
      </c>
      <c r="G333" s="39" t="s">
        <v>609</v>
      </c>
      <c r="H333" s="39" t="s">
        <v>609</v>
      </c>
      <c r="I333" s="39"/>
      <c r="J333" s="39" t="s">
        <v>57</v>
      </c>
      <c r="K333" s="38"/>
      <c r="L333" s="40" t="s">
        <v>58</v>
      </c>
      <c r="M333" s="40" t="s">
        <v>65</v>
      </c>
      <c r="N333" s="40"/>
      <c r="O333" s="41"/>
      <c r="P333" s="42"/>
      <c r="Q333" s="43"/>
      <c r="R333" s="43">
        <v>2</v>
      </c>
      <c r="S333" s="38"/>
      <c r="T333" s="44"/>
      <c r="U333" s="45"/>
    </row>
    <row r="334" spans="3:21" ht="37.5">
      <c r="C334" s="37">
        <v>320</v>
      </c>
      <c r="D334" s="38" t="s">
        <v>194</v>
      </c>
      <c r="E334" s="38" t="s">
        <v>196</v>
      </c>
      <c r="F334" s="39">
        <v>1</v>
      </c>
      <c r="G334" s="39" t="s">
        <v>609</v>
      </c>
      <c r="H334" s="39" t="s">
        <v>609</v>
      </c>
      <c r="I334" s="39"/>
      <c r="J334" s="39" t="s">
        <v>57</v>
      </c>
      <c r="K334" s="38"/>
      <c r="L334" s="40" t="s">
        <v>66</v>
      </c>
      <c r="M334" s="40" t="s">
        <v>189</v>
      </c>
      <c r="N334" s="40"/>
      <c r="O334" s="41"/>
      <c r="P334" s="42"/>
      <c r="Q334" s="43"/>
      <c r="R334" s="43">
        <v>2</v>
      </c>
      <c r="S334" s="38"/>
      <c r="T334" s="44"/>
      <c r="U334" s="45"/>
    </row>
    <row r="335" spans="3:21" ht="37.5">
      <c r="C335" s="37">
        <v>321</v>
      </c>
      <c r="D335" s="38" t="s">
        <v>194</v>
      </c>
      <c r="E335" s="38" t="s">
        <v>196</v>
      </c>
      <c r="F335" s="39">
        <v>1</v>
      </c>
      <c r="G335" s="39" t="s">
        <v>609</v>
      </c>
      <c r="H335" s="39" t="s">
        <v>609</v>
      </c>
      <c r="I335" s="39"/>
      <c r="J335" s="39" t="s">
        <v>57</v>
      </c>
      <c r="K335" s="38"/>
      <c r="L335" s="40" t="s">
        <v>135</v>
      </c>
      <c r="M335" s="40" t="s">
        <v>189</v>
      </c>
      <c r="N335" s="40"/>
      <c r="O335" s="41"/>
      <c r="P335" s="42"/>
      <c r="Q335" s="43"/>
      <c r="R335" s="43">
        <v>1</v>
      </c>
      <c r="S335" s="38"/>
      <c r="T335" s="44"/>
      <c r="U335" s="45"/>
    </row>
    <row r="336" spans="3:21" ht="37.5">
      <c r="C336" s="37">
        <v>322</v>
      </c>
      <c r="D336" s="38" t="s">
        <v>194</v>
      </c>
      <c r="E336" s="38" t="s">
        <v>196</v>
      </c>
      <c r="F336" s="39">
        <v>1</v>
      </c>
      <c r="G336" s="39" t="s">
        <v>609</v>
      </c>
      <c r="H336" s="39" t="s">
        <v>609</v>
      </c>
      <c r="I336" s="39"/>
      <c r="J336" s="39" t="s">
        <v>57</v>
      </c>
      <c r="K336" s="38"/>
      <c r="L336" s="40" t="s">
        <v>135</v>
      </c>
      <c r="M336" s="40" t="s">
        <v>137</v>
      </c>
      <c r="N336" s="40"/>
      <c r="O336" s="41"/>
      <c r="P336" s="42"/>
      <c r="Q336" s="43"/>
      <c r="R336" s="43">
        <v>2</v>
      </c>
      <c r="S336" s="38"/>
      <c r="T336" s="44"/>
      <c r="U336" s="45"/>
    </row>
    <row r="337" spans="3:21" ht="37.5">
      <c r="C337" s="37">
        <v>323</v>
      </c>
      <c r="D337" s="38" t="s">
        <v>192</v>
      </c>
      <c r="E337" s="38" t="s">
        <v>196</v>
      </c>
      <c r="F337" s="39">
        <v>1</v>
      </c>
      <c r="G337" s="39" t="s">
        <v>609</v>
      </c>
      <c r="H337" s="39" t="s">
        <v>609</v>
      </c>
      <c r="I337" s="39"/>
      <c r="J337" s="39" t="s">
        <v>57</v>
      </c>
      <c r="K337" s="38"/>
      <c r="L337" s="40" t="s">
        <v>189</v>
      </c>
      <c r="M337" s="40" t="s">
        <v>137</v>
      </c>
      <c r="N337" s="40"/>
      <c r="O337" s="41"/>
      <c r="P337" s="42"/>
      <c r="Q337" s="43">
        <v>1</v>
      </c>
      <c r="R337" s="43"/>
      <c r="S337" s="38"/>
      <c r="T337" s="44"/>
      <c r="U337" s="45"/>
    </row>
    <row r="338" spans="3:21" ht="37.5">
      <c r="C338" s="37">
        <v>324</v>
      </c>
      <c r="D338" s="38" t="s">
        <v>194</v>
      </c>
      <c r="E338" s="38" t="s">
        <v>196</v>
      </c>
      <c r="F338" s="39">
        <v>1</v>
      </c>
      <c r="G338" s="39" t="s">
        <v>609</v>
      </c>
      <c r="H338" s="39" t="s">
        <v>609</v>
      </c>
      <c r="I338" s="39"/>
      <c r="J338" s="39" t="s">
        <v>57</v>
      </c>
      <c r="K338" s="38"/>
      <c r="L338" s="40" t="s">
        <v>189</v>
      </c>
      <c r="M338" s="40" t="s">
        <v>160</v>
      </c>
      <c r="N338" s="40"/>
      <c r="O338" s="41"/>
      <c r="P338" s="42"/>
      <c r="Q338" s="43"/>
      <c r="R338" s="43">
        <v>2</v>
      </c>
      <c r="S338" s="38"/>
      <c r="T338" s="44"/>
      <c r="U338" s="45"/>
    </row>
    <row r="339" spans="3:21" ht="37.5">
      <c r="C339" s="37">
        <v>325</v>
      </c>
      <c r="D339" s="38" t="s">
        <v>204</v>
      </c>
      <c r="E339" s="38" t="s">
        <v>196</v>
      </c>
      <c r="F339" s="39">
        <v>1</v>
      </c>
      <c r="G339" s="39" t="s">
        <v>609</v>
      </c>
      <c r="H339" s="39" t="s">
        <v>609</v>
      </c>
      <c r="I339" s="39"/>
      <c r="J339" s="39" t="s">
        <v>57</v>
      </c>
      <c r="K339" s="38"/>
      <c r="L339" s="40" t="s">
        <v>137</v>
      </c>
      <c r="M339" s="40" t="s">
        <v>160</v>
      </c>
      <c r="N339" s="40"/>
      <c r="O339" s="41"/>
      <c r="P339" s="42"/>
      <c r="Q339" s="43"/>
      <c r="R339" s="43">
        <v>1</v>
      </c>
      <c r="S339" s="38"/>
      <c r="T339" s="44"/>
      <c r="U339" s="45"/>
    </row>
    <row r="340" spans="3:21" ht="37.5">
      <c r="C340" s="37">
        <v>326</v>
      </c>
      <c r="D340" s="38" t="s">
        <v>204</v>
      </c>
      <c r="E340" s="38" t="s">
        <v>196</v>
      </c>
      <c r="F340" s="39">
        <v>1</v>
      </c>
      <c r="G340" s="39" t="s">
        <v>609</v>
      </c>
      <c r="H340" s="39" t="s">
        <v>609</v>
      </c>
      <c r="I340" s="39"/>
      <c r="J340" s="39" t="s">
        <v>57</v>
      </c>
      <c r="K340" s="38"/>
      <c r="L340" s="40" t="s">
        <v>96</v>
      </c>
      <c r="M340" s="40" t="s">
        <v>189</v>
      </c>
      <c r="N340" s="40"/>
      <c r="O340" s="41"/>
      <c r="P340" s="42"/>
      <c r="Q340" s="43"/>
      <c r="R340" s="43">
        <v>3</v>
      </c>
      <c r="S340" s="38"/>
      <c r="T340" s="44"/>
      <c r="U340" s="45"/>
    </row>
    <row r="341" spans="3:21">
      <c r="C341" s="37"/>
      <c r="D341" s="38"/>
      <c r="E341" s="38"/>
      <c r="F341" s="39"/>
      <c r="G341" s="39"/>
      <c r="H341" s="39"/>
      <c r="I341" s="39"/>
      <c r="J341" s="39"/>
      <c r="K341" s="38"/>
      <c r="L341" s="40"/>
      <c r="M341" s="40"/>
      <c r="N341" s="40"/>
      <c r="O341" s="41"/>
      <c r="P341" s="42"/>
      <c r="Q341" s="43"/>
      <c r="R341" s="43"/>
      <c r="S341" s="38"/>
      <c r="T341" s="44"/>
      <c r="U341" s="45"/>
    </row>
  </sheetData>
  <sheetProtection password="CBEB" sheet="1" formatCells="0" formatColumns="0" formatRows="0" deleteColumns="0" deleteRows="0" sort="0"/>
  <mergeCells count="26">
    <mergeCell ref="P1:R1"/>
    <mergeCell ref="S1:T1"/>
    <mergeCell ref="F2:G2"/>
    <mergeCell ref="O2:P2"/>
    <mergeCell ref="Q2:R2"/>
    <mergeCell ref="C7:H7"/>
    <mergeCell ref="I7:J7"/>
    <mergeCell ref="L7:M7"/>
    <mergeCell ref="I8:J8"/>
    <mergeCell ref="L8:M8"/>
    <mergeCell ref="V10:V11"/>
    <mergeCell ref="K9:K11"/>
    <mergeCell ref="L9:L11"/>
    <mergeCell ref="M9:M11"/>
    <mergeCell ref="N9:N11"/>
    <mergeCell ref="O9:P10"/>
    <mergeCell ref="C13:J13"/>
    <mergeCell ref="Q9:R10"/>
    <mergeCell ref="S9:S11"/>
    <mergeCell ref="T9:T11"/>
    <mergeCell ref="U9:U12"/>
    <mergeCell ref="C9:C11"/>
    <mergeCell ref="D9:D11"/>
    <mergeCell ref="E9:E11"/>
    <mergeCell ref="F9:F11"/>
    <mergeCell ref="G9:J10"/>
  </mergeCells>
  <dataValidations count="7">
    <dataValidation type="list" allowBlank="1" showErrorMessage="1" sqref="S7" xr:uid="{00000000-0002-0000-0000-000000000000}">
      <formula1>monlist1</formula1>
      <formula2>0</formula2>
    </dataValidation>
    <dataValidation type="list" allowBlank="1" showErrorMessage="1" errorTitle="Примітка" error="Виберіть значення зі списку" sqref="T7" xr:uid="{00000000-0002-0000-0000-000001000000}">
      <formula1>years</formula1>
      <formula2>0</formula2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4 Z25:Z1341" xr:uid="{00000000-0002-0000-0000-000002000000}">
      <formula1>tup</formula1>
      <formula2>0</formula2>
    </dataValidation>
    <dataValidation type="list" allowBlank="1" showInputMessage="1" showErrorMessage="1" sqref="D15:D1341" xr:uid="{00000000-0002-0000-0000-000003000000}">
      <formula1>skods</formula1>
      <formula2>0</formula2>
    </dataValidation>
    <dataValidation type="list" showInputMessage="1" showErrorMessage="1" sqref="S15:S1341" xr:uid="{00000000-0002-0000-0000-000004000000}">
      <formula1>markZ</formula1>
      <formula2>0</formula2>
    </dataValidation>
    <dataValidation type="list" allowBlank="1" showInputMessage="1" showErrorMessage="1" sqref="K15:K1341" xr:uid="{00000000-0002-0000-0000-000005000000}">
      <formula1>markT</formula1>
      <formula2>0</formula2>
    </dataValidation>
    <dataValidation type="list" allowBlank="1" showInputMessage="1" showErrorMessage="1" sqref="J15:J1341" xr:uid="{00000000-0002-0000-0000-000006000000}">
      <formula1>"побутовий,непобутовий"</formula1>
      <formula2>0</formula2>
    </dataValidation>
  </dataValidations>
  <pageMargins left="0.75" right="0.75" top="1" bottom="1" header="0.511811023622047" footer="0.511811023622047"/>
  <pageSetup paperSize="9" scale="50" orientation="landscape" horizontalDpi="300" verticalDpi="300" r:id="rId1"/>
  <rowBreaks count="1" manualBreakCount="1">
    <brk id="6" max="16383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"/>
  <sheetViews>
    <sheetView view="pageBreakPreview" zoomScaleNormal="100" workbookViewId="0">
      <selection activeCell="C4" sqref="C4"/>
    </sheetView>
  </sheetViews>
  <sheetFormatPr defaultColWidth="8.7109375" defaultRowHeight="12.75"/>
  <sheetData>
    <row r="4" spans="3:3" ht="45">
      <c r="C4" s="46" t="s">
        <v>205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27"/>
  <sheetViews>
    <sheetView showGridLines="0" view="pageBreakPreview" topLeftCell="C11" zoomScaleNormal="55" workbookViewId="0">
      <selection activeCell="G31" sqref="G31"/>
    </sheetView>
  </sheetViews>
  <sheetFormatPr defaultColWidth="9.140625" defaultRowHeight="18.75"/>
  <cols>
    <col min="1" max="2" width="9.140625" style="3" hidden="1"/>
    <col min="3" max="3" width="8.85546875" style="3" customWidth="1"/>
    <col min="4" max="4" width="39" style="3" customWidth="1"/>
    <col min="5" max="5" width="43.28515625" style="3" customWidth="1"/>
    <col min="6" max="6" width="26.7109375" style="3" customWidth="1"/>
    <col min="7" max="7" width="21" style="3" customWidth="1"/>
    <col min="8" max="8" width="19.7109375" style="47" customWidth="1"/>
    <col min="9" max="9" width="20.7109375" style="47" customWidth="1"/>
    <col min="10" max="10" width="20.7109375" style="4" customWidth="1"/>
    <col min="11" max="11" width="26.140625" style="48" customWidth="1"/>
    <col min="12" max="12" width="32.140625" style="49" customWidth="1"/>
    <col min="13" max="13" width="27.140625" style="3" customWidth="1"/>
    <col min="14" max="14" width="45.7109375" style="3" customWidth="1"/>
    <col min="15" max="15" width="23.7109375" style="3" customWidth="1"/>
    <col min="16" max="25" width="9.140625" style="3"/>
    <col min="26" max="26" width="21" style="3" customWidth="1"/>
    <col min="27" max="44" width="9.140625" style="3"/>
    <col min="45" max="45" width="23.5703125" style="3" customWidth="1"/>
    <col min="46" max="57" width="9.140625" style="3"/>
    <col min="58" max="58" width="8" style="3" customWidth="1"/>
    <col min="59" max="59" width="15.85546875" style="3" customWidth="1"/>
    <col min="60" max="60" width="18.42578125" style="3" customWidth="1"/>
    <col min="61" max="61" width="9.28515625" style="3" customWidth="1"/>
    <col min="62" max="63" width="9.140625" style="3"/>
    <col min="64" max="64" width="8.5703125" style="3" customWidth="1"/>
    <col min="65" max="69" width="9.140625" style="3"/>
    <col min="70" max="71" width="13.7109375" style="3" customWidth="1"/>
    <col min="72" max="16384" width="9.140625" style="3"/>
  </cols>
  <sheetData>
    <row r="1" spans="3:64" s="5" customFormat="1" ht="67.5" customHeight="1">
      <c r="C1" s="6"/>
      <c r="D1" s="6"/>
      <c r="E1" s="7"/>
      <c r="F1" s="6"/>
      <c r="G1" s="6"/>
      <c r="H1" s="8"/>
      <c r="I1" s="8"/>
      <c r="J1" s="8"/>
      <c r="K1" s="8"/>
      <c r="L1" s="173" t="s">
        <v>0</v>
      </c>
      <c r="M1" s="173"/>
      <c r="N1" s="9">
        <v>45188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3:64" s="5" customFormat="1">
      <c r="C2" s="6"/>
      <c r="D2" s="11" t="s">
        <v>1</v>
      </c>
      <c r="E2" s="10" t="s">
        <v>2</v>
      </c>
      <c r="F2" s="6"/>
      <c r="G2" s="11" t="s">
        <v>3</v>
      </c>
      <c r="H2" s="10" t="s">
        <v>4</v>
      </c>
      <c r="J2" s="2" t="s">
        <v>5</v>
      </c>
      <c r="K2" s="175" t="s">
        <v>6</v>
      </c>
      <c r="L2" s="17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J2" s="6"/>
      <c r="AK2" s="6"/>
      <c r="AL2" s="6"/>
      <c r="AM2" s="6"/>
    </row>
    <row r="3" spans="3:64" s="5" customFormat="1">
      <c r="C3" s="6"/>
      <c r="D3" s="6"/>
      <c r="E3" s="6"/>
      <c r="F3" s="6"/>
      <c r="G3" s="8"/>
      <c r="K3" s="6"/>
      <c r="L3" s="6"/>
      <c r="M3" s="6"/>
      <c r="N3" s="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J3" s="6"/>
      <c r="AL3" s="6"/>
      <c r="AM3" s="6"/>
    </row>
    <row r="4" spans="3:64" s="5" customFormat="1" ht="21.75" hidden="1" customHeight="1">
      <c r="C4" s="6"/>
      <c r="D4" s="8"/>
      <c r="E4" s="8"/>
      <c r="F4" s="8"/>
      <c r="G4" s="8"/>
      <c r="H4" s="8"/>
      <c r="I4" s="6"/>
      <c r="J4" s="6"/>
      <c r="K4" s="6"/>
      <c r="L4" s="6"/>
      <c r="M4" s="6"/>
    </row>
    <row r="5" spans="3:64" s="5" customFormat="1" ht="26.25" hidden="1" customHeight="1">
      <c r="C5" s="6"/>
      <c r="D5" s="8"/>
      <c r="E5" s="8"/>
      <c r="F5" s="13"/>
      <c r="G5" s="6"/>
      <c r="H5" s="6"/>
      <c r="I5" s="6"/>
      <c r="J5" s="6"/>
      <c r="K5" s="6"/>
      <c r="L5" s="6"/>
      <c r="M5" s="6"/>
    </row>
    <row r="6" spans="3:64" s="5" customFormat="1" hidden="1">
      <c r="C6" s="6"/>
      <c r="D6" s="6"/>
      <c r="E6" s="6"/>
      <c r="F6" s="6"/>
      <c r="G6" s="13"/>
      <c r="H6" s="8"/>
      <c r="I6" s="8"/>
      <c r="J6" s="8"/>
      <c r="K6" s="8"/>
      <c r="L6" s="13"/>
      <c r="M6" s="6"/>
    </row>
    <row r="7" spans="3:64" s="5" customFormat="1">
      <c r="D7" s="50" t="s">
        <v>206</v>
      </c>
      <c r="E7" s="50"/>
      <c r="F7" s="168"/>
      <c r="G7" s="168"/>
      <c r="H7" s="169" t="s">
        <v>8</v>
      </c>
      <c r="I7" s="169"/>
      <c r="J7" s="11" t="s">
        <v>9</v>
      </c>
      <c r="K7" s="14" t="s">
        <v>10</v>
      </c>
      <c r="L7" s="15">
        <v>2023</v>
      </c>
      <c r="M7" s="6" t="s">
        <v>11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S7" s="16" t="s">
        <v>12</v>
      </c>
    </row>
    <row r="8" spans="3:64" s="5" customFormat="1" ht="18.75" customHeight="1">
      <c r="C8" s="6"/>
      <c r="D8" s="8"/>
      <c r="E8" s="8"/>
      <c r="F8" s="170"/>
      <c r="G8" s="170"/>
      <c r="H8" s="171" t="s">
        <v>13</v>
      </c>
      <c r="I8" s="171"/>
      <c r="J8" s="19"/>
      <c r="K8" s="20" t="s">
        <v>14</v>
      </c>
      <c r="L8" s="6"/>
      <c r="M8" s="2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3:64" s="5" customFormat="1" ht="63" customHeight="1">
      <c r="C9" s="164" t="s">
        <v>15</v>
      </c>
      <c r="D9" s="166" t="s">
        <v>207</v>
      </c>
      <c r="E9" s="166"/>
      <c r="F9" s="166"/>
      <c r="G9" s="166"/>
      <c r="H9" s="159" t="s">
        <v>208</v>
      </c>
      <c r="I9" s="159" t="s">
        <v>209</v>
      </c>
      <c r="J9" s="159" t="s">
        <v>210</v>
      </c>
      <c r="K9" s="159" t="s">
        <v>211</v>
      </c>
      <c r="L9" s="159" t="s">
        <v>212</v>
      </c>
      <c r="M9" s="160" t="s">
        <v>27</v>
      </c>
      <c r="N9" s="161" t="s">
        <v>28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3:64" s="5" customFormat="1" ht="27" customHeight="1">
      <c r="C10" s="164"/>
      <c r="D10" s="166"/>
      <c r="E10" s="166"/>
      <c r="F10" s="166"/>
      <c r="G10" s="166"/>
      <c r="H10" s="159"/>
      <c r="I10" s="159"/>
      <c r="J10" s="159"/>
      <c r="K10" s="159"/>
      <c r="L10" s="159"/>
      <c r="M10" s="160"/>
      <c r="N10" s="16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3:64" s="5" customFormat="1" ht="190.5" customHeight="1">
      <c r="C11" s="164"/>
      <c r="D11" s="24" t="s">
        <v>213</v>
      </c>
      <c r="E11" s="25" t="s">
        <v>214</v>
      </c>
      <c r="F11" s="25" t="s">
        <v>215</v>
      </c>
      <c r="G11" s="25" t="s">
        <v>216</v>
      </c>
      <c r="H11" s="159"/>
      <c r="I11" s="159"/>
      <c r="J11" s="159"/>
      <c r="K11" s="159"/>
      <c r="L11" s="159"/>
      <c r="M11" s="160"/>
      <c r="N11" s="16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3:64" s="5" customFormat="1">
      <c r="C12" s="26">
        <v>1</v>
      </c>
      <c r="D12" s="28">
        <v>5</v>
      </c>
      <c r="E12" s="25">
        <v>6</v>
      </c>
      <c r="F12" s="25">
        <v>7</v>
      </c>
      <c r="G12" s="29">
        <v>8</v>
      </c>
      <c r="H12" s="25">
        <v>10</v>
      </c>
      <c r="I12" s="25">
        <v>11</v>
      </c>
      <c r="J12" s="25">
        <v>12</v>
      </c>
      <c r="K12" s="25">
        <v>13</v>
      </c>
      <c r="L12" s="25">
        <v>14</v>
      </c>
      <c r="M12" s="25">
        <v>15</v>
      </c>
      <c r="N12" s="16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BL12" s="5" t="s">
        <v>217</v>
      </c>
    </row>
    <row r="13" spans="3:64" s="5" customFormat="1" ht="18.75" customHeight="1">
      <c r="C13" s="158" t="str">
        <f>"Всього: "&amp;COUNTA($K$15:$K$65536)&amp;" випадків надання компенсації"</f>
        <v>Всього: 0 випадків надання компенсації</v>
      </c>
      <c r="D13" s="158"/>
      <c r="E13" s="158"/>
      <c r="F13" s="158"/>
      <c r="G13" s="158"/>
      <c r="H13" s="32"/>
      <c r="I13" s="32"/>
      <c r="J13" s="32"/>
      <c r="K13" s="33">
        <f>SUM($K$15:$K$65536)</f>
        <v>0</v>
      </c>
      <c r="L13" s="32"/>
      <c r="M13" s="32"/>
      <c r="N13" s="32"/>
      <c r="O13" s="3" t="str">
        <f>IF(N13="",IF(AND(H13-I13&gt;45,H13-I13&lt;=90),"двократний розмір",IF(H13-I13&gt;45,"пятикратний розмір","")),"")</f>
        <v/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3:64" s="5" customFormat="1" ht="1.5" customHeight="1">
      <c r="C14" s="5" t="s">
        <v>35</v>
      </c>
      <c r="D14" s="5" t="s">
        <v>39</v>
      </c>
      <c r="E14" s="5" t="s">
        <v>40</v>
      </c>
      <c r="F14" s="5" t="s">
        <v>41</v>
      </c>
      <c r="G14" s="5" t="s">
        <v>42</v>
      </c>
      <c r="H14" s="5" t="s">
        <v>218</v>
      </c>
      <c r="I14" s="5" t="s">
        <v>219</v>
      </c>
      <c r="J14" s="5" t="s">
        <v>220</v>
      </c>
      <c r="K14" s="5" t="s">
        <v>221</v>
      </c>
      <c r="L14" s="5" t="s">
        <v>222</v>
      </c>
      <c r="M14" s="5" t="s">
        <v>52</v>
      </c>
      <c r="N14" s="5" t="s">
        <v>53</v>
      </c>
      <c r="O14" s="3" t="str">
        <f>IF(N14="",IF(AND(H14-I14&gt;45,H14-I14&lt;=90),"двократний розмір",IF(H14-I14&gt;45,"пятикратний розмір","")),"")</f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3:64">
      <c r="C15" s="37"/>
      <c r="D15" s="38"/>
      <c r="E15" s="38"/>
      <c r="F15" s="39"/>
      <c r="G15" s="39"/>
      <c r="H15" s="51"/>
      <c r="I15" s="51"/>
      <c r="J15" s="39"/>
      <c r="K15" s="52"/>
      <c r="L15" s="53"/>
      <c r="M15" s="44"/>
      <c r="N15" s="45"/>
    </row>
    <row r="16" spans="3:64">
      <c r="C16" s="37"/>
      <c r="D16" s="38"/>
      <c r="E16" s="38"/>
      <c r="F16" s="39"/>
      <c r="G16" s="39"/>
      <c r="H16" s="51"/>
      <c r="I16" s="51"/>
      <c r="J16" s="39"/>
      <c r="K16" s="52"/>
      <c r="L16" s="53"/>
      <c r="M16" s="44"/>
      <c r="N16" s="45"/>
    </row>
    <row r="17" spans="3:71">
      <c r="C17" s="37"/>
      <c r="D17" s="38"/>
      <c r="E17" s="38"/>
      <c r="F17" s="39"/>
      <c r="G17" s="39"/>
      <c r="H17" s="51"/>
      <c r="I17" s="51"/>
      <c r="J17" s="39"/>
      <c r="K17" s="52"/>
      <c r="L17" s="53"/>
      <c r="M17" s="44"/>
      <c r="N17" s="45"/>
    </row>
    <row r="18" spans="3:71">
      <c r="C18" s="37"/>
      <c r="D18" s="38"/>
      <c r="E18" s="38"/>
      <c r="F18" s="39"/>
      <c r="G18" s="39"/>
      <c r="H18" s="51"/>
      <c r="I18" s="51"/>
      <c r="J18" s="39"/>
      <c r="K18" s="52"/>
      <c r="L18" s="53"/>
      <c r="M18" s="44"/>
      <c r="N18" s="45"/>
      <c r="BR18" s="54"/>
      <c r="BS18" s="54"/>
    </row>
    <row r="19" spans="3:71">
      <c r="C19" s="37"/>
      <c r="D19" s="38"/>
      <c r="E19" s="38"/>
      <c r="F19" s="39"/>
      <c r="G19" s="39"/>
      <c r="H19" s="51"/>
      <c r="I19" s="51"/>
      <c r="J19" s="39"/>
      <c r="K19" s="52"/>
      <c r="L19" s="53"/>
      <c r="M19" s="44"/>
      <c r="N19" s="45"/>
    </row>
    <row r="20" spans="3:71">
      <c r="C20" s="37"/>
      <c r="D20" s="38"/>
      <c r="E20" s="38"/>
      <c r="F20" s="39"/>
      <c r="G20" s="39"/>
      <c r="H20" s="51"/>
      <c r="I20" s="51"/>
      <c r="J20" s="39"/>
      <c r="K20" s="52"/>
      <c r="L20" s="53"/>
      <c r="M20" s="44"/>
      <c r="N20" s="45"/>
    </row>
    <row r="21" spans="3:71">
      <c r="C21" s="37"/>
      <c r="D21" s="38"/>
      <c r="E21" s="38"/>
      <c r="F21" s="39"/>
      <c r="G21" s="39"/>
      <c r="H21" s="51"/>
      <c r="I21" s="51"/>
      <c r="J21" s="39"/>
      <c r="K21" s="52"/>
      <c r="L21" s="53"/>
      <c r="M21" s="44"/>
      <c r="N21" s="45"/>
    </row>
    <row r="22" spans="3:71">
      <c r="C22" s="37"/>
      <c r="D22" s="38"/>
      <c r="E22" s="38"/>
      <c r="F22" s="39"/>
      <c r="G22" s="39"/>
      <c r="H22" s="51"/>
      <c r="I22" s="51"/>
      <c r="J22" s="39"/>
      <c r="K22" s="52"/>
      <c r="L22" s="53"/>
      <c r="M22" s="44"/>
      <c r="N22" s="45"/>
    </row>
    <row r="23" spans="3:71">
      <c r="C23" s="37"/>
      <c r="D23" s="38"/>
      <c r="E23" s="38"/>
      <c r="F23" s="39"/>
      <c r="G23" s="39"/>
      <c r="H23" s="51"/>
      <c r="I23" s="51"/>
      <c r="J23" s="39"/>
      <c r="K23" s="52"/>
      <c r="L23" s="53"/>
      <c r="M23" s="44"/>
      <c r="N23" s="45"/>
    </row>
    <row r="24" spans="3:71">
      <c r="C24" s="37"/>
      <c r="D24" s="38"/>
      <c r="E24" s="38"/>
      <c r="F24" s="39"/>
      <c r="G24" s="39"/>
      <c r="H24" s="51"/>
      <c r="I24" s="51"/>
      <c r="J24" s="39"/>
      <c r="K24" s="52"/>
      <c r="L24" s="53"/>
      <c r="M24" s="44"/>
      <c r="N24" s="45"/>
    </row>
    <row r="25" spans="3:71">
      <c r="C25" s="37"/>
      <c r="D25" s="38"/>
      <c r="E25" s="38"/>
      <c r="F25" s="39"/>
      <c r="G25" s="39"/>
      <c r="H25" s="51"/>
      <c r="I25" s="51"/>
      <c r="J25" s="39"/>
      <c r="K25" s="52"/>
      <c r="L25" s="53"/>
      <c r="M25" s="44"/>
      <c r="N25" s="45"/>
    </row>
    <row r="26" spans="3:71">
      <c r="C26" s="37"/>
      <c r="D26" s="38"/>
      <c r="E26" s="38"/>
      <c r="F26" s="39"/>
      <c r="G26" s="39"/>
      <c r="H26" s="51"/>
      <c r="I26" s="51"/>
      <c r="J26" s="39"/>
      <c r="K26" s="52"/>
      <c r="L26" s="53"/>
      <c r="M26" s="44"/>
      <c r="N26" s="45"/>
    </row>
    <row r="27" spans="3:71">
      <c r="C27" s="37"/>
      <c r="D27" s="38"/>
      <c r="E27" s="38"/>
      <c r="F27" s="39"/>
      <c r="G27" s="39"/>
      <c r="H27" s="51"/>
      <c r="I27" s="51"/>
      <c r="J27" s="39"/>
      <c r="K27" s="52"/>
      <c r="L27" s="53"/>
      <c r="M27" s="44"/>
      <c r="N27" s="45"/>
    </row>
  </sheetData>
  <sheetProtection password="CBEB" sheet="1" formatCells="0" formatColumns="0" formatRows="0" insertColumns="0" deleteColumns="0" deleteRows="0" sort="0"/>
  <mergeCells count="16">
    <mergeCell ref="L1:M1"/>
    <mergeCell ref="K2:L2"/>
    <mergeCell ref="F7:G7"/>
    <mergeCell ref="H7:I7"/>
    <mergeCell ref="F8:G8"/>
    <mergeCell ref="H8:I8"/>
    <mergeCell ref="K9:K11"/>
    <mergeCell ref="L9:L11"/>
    <mergeCell ref="M9:M11"/>
    <mergeCell ref="N9:N12"/>
    <mergeCell ref="C13:G13"/>
    <mergeCell ref="C9:C11"/>
    <mergeCell ref="D9:G10"/>
    <mergeCell ref="H9:H11"/>
    <mergeCell ref="I9:I11"/>
    <mergeCell ref="J9:J11"/>
  </mergeCells>
  <dataValidations count="7">
    <dataValidation type="list" allowBlank="1" showInputMessage="1" showErrorMessage="1" sqref="G15:G1027" xr:uid="{00000000-0002-0000-0200-000000000000}">
      <formula1>"побутовий,непобутовий"</formula1>
      <formula2>0</formula2>
    </dataValidation>
    <dataValidation allowBlank="1" sqref="M27:M1027" xr:uid="{00000000-0002-0000-0200-000001000000}">
      <formula1>0</formula1>
      <formula2>0</formula2>
    </dataValidation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1027" xr:uid="{00000000-0002-0000-0200-000002000000}">
      <formula1>0</formula1>
      <formula2>0</formula2>
    </dataValidation>
    <dataValidation type="list" allowBlank="1" showErrorMessage="1" errorTitle="Примітка" error="Виберіть значення зі списку" sqref="L7" xr:uid="{00000000-0002-0000-0200-000003000000}">
      <formula1>years</formula1>
      <formula2>0</formula2>
    </dataValidation>
    <dataValidation type="list" allowBlank="1" showErrorMessage="1" sqref="K7" xr:uid="{00000000-0002-0000-0200-000004000000}">
      <formula1>monlist1</formula1>
      <formula2>0</formula2>
    </dataValidation>
    <dataValidation type="list" allowBlank="1" showInputMessage="1" showErrorMessage="1" sqref="J15:J1027" xr:uid="{00000000-0002-0000-0200-000005000000}">
      <formula1>standards</formula1>
      <formula2>0</formula2>
    </dataValidation>
    <dataValidation type="list" allowBlank="1" showInputMessage="1" showErrorMessage="1" sqref="L15:L1027" xr:uid="{00000000-0002-0000-0200-000006000000}">
      <formula1>ways</formula1>
      <formula2>0</formula2>
    </dataValidation>
  </dataValidations>
  <pageMargins left="0.75" right="0.75" top="1" bottom="1" header="0.511811023622047" footer="0.511811023622047"/>
  <pageSetup paperSize="9" scale="50" orientation="landscape" horizontalDpi="300" verticalDpi="300" r:id="rId1"/>
  <rowBreaks count="1" manualBreakCount="1">
    <brk id="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2"/>
  <sheetViews>
    <sheetView tabSelected="1" view="pageBreakPreview" zoomScale="55" zoomScaleNormal="55" zoomScalePageLayoutView="55" workbookViewId="0">
      <selection activeCell="F20" sqref="F20:N20"/>
    </sheetView>
  </sheetViews>
  <sheetFormatPr defaultColWidth="8.7109375"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205" t="s">
        <v>223</v>
      </c>
      <c r="L1" s="205"/>
      <c r="M1" s="205"/>
      <c r="N1" s="205"/>
    </row>
    <row r="2" spans="1:15" ht="15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206" t="s">
        <v>224</v>
      </c>
      <c r="L2" s="206"/>
      <c r="M2" s="206"/>
      <c r="N2" s="206"/>
    </row>
    <row r="3" spans="1:15" ht="33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207" t="s">
        <v>225</v>
      </c>
      <c r="L3" s="207"/>
      <c r="M3" s="207"/>
      <c r="N3" s="207"/>
    </row>
    <row r="4" spans="1:15" ht="15.7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183" t="s">
        <v>226</v>
      </c>
      <c r="L4" s="183"/>
      <c r="M4" s="183"/>
      <c r="N4" s="183"/>
    </row>
    <row r="5" spans="1:15" ht="15.75">
      <c r="A5" s="55"/>
      <c r="B5" s="55"/>
      <c r="C5" s="55"/>
      <c r="D5" s="55"/>
      <c r="E5" s="55"/>
      <c r="F5" s="55"/>
      <c r="G5" s="55"/>
      <c r="H5" s="55"/>
      <c r="I5" s="55"/>
      <c r="J5" s="55"/>
      <c r="K5" s="56"/>
      <c r="L5" s="56"/>
      <c r="M5" s="56"/>
      <c r="N5" s="56"/>
    </row>
    <row r="6" spans="1:15" ht="20.25">
      <c r="B6" s="208" t="s">
        <v>227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5" ht="20.25" customHeight="1">
      <c r="B7" s="209" t="s">
        <v>228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</row>
    <row r="8" spans="1:15" ht="20.25">
      <c r="C8" s="58"/>
      <c r="D8" s="59"/>
      <c r="F8" s="60" t="s">
        <v>9</v>
      </c>
      <c r="G8" s="61" t="s">
        <v>229</v>
      </c>
      <c r="H8" s="62" t="s">
        <v>230</v>
      </c>
      <c r="I8" s="63" t="s">
        <v>231</v>
      </c>
      <c r="J8" s="64" t="s">
        <v>11</v>
      </c>
      <c r="K8" s="65"/>
      <c r="L8" s="66"/>
      <c r="M8" s="66"/>
      <c r="N8" s="57"/>
      <c r="O8" s="67" t="str">
        <f>IF(G8="","Не вказано квартал","")</f>
        <v/>
      </c>
    </row>
    <row r="9" spans="1:15" ht="18.75">
      <c r="C9" s="68"/>
      <c r="D9" s="69"/>
      <c r="E9" s="70"/>
      <c r="F9" s="70"/>
      <c r="G9" s="71"/>
      <c r="H9" s="72"/>
      <c r="I9" s="73"/>
      <c r="J9" s="73"/>
      <c r="K9" s="73"/>
      <c r="L9" s="73"/>
      <c r="M9" s="73"/>
      <c r="N9" s="73"/>
      <c r="O9" s="67" t="str">
        <f>IF(I8="","Не вказано рік","")</f>
        <v/>
      </c>
    </row>
    <row r="10" spans="1:15" ht="15.75">
      <c r="B10" s="210" t="s">
        <v>232</v>
      </c>
      <c r="C10" s="210"/>
      <c r="D10" s="210"/>
      <c r="E10" s="210"/>
      <c r="F10" s="210"/>
      <c r="G10" s="210"/>
      <c r="H10" s="210"/>
      <c r="I10" s="210"/>
      <c r="J10" s="210"/>
      <c r="K10" s="211" t="s">
        <v>233</v>
      </c>
      <c r="L10" s="211"/>
      <c r="M10" s="211"/>
      <c r="N10" s="211"/>
    </row>
    <row r="11" spans="1:15" ht="15.75" customHeight="1">
      <c r="B11" s="212" t="s">
        <v>234</v>
      </c>
      <c r="C11" s="212"/>
      <c r="D11" s="212"/>
      <c r="E11" s="212"/>
      <c r="F11" s="212"/>
      <c r="G11" s="212"/>
      <c r="H11" s="212"/>
      <c r="I11" s="212"/>
      <c r="J11" s="212"/>
      <c r="K11" s="213" t="s">
        <v>235</v>
      </c>
      <c r="L11" s="213"/>
      <c r="M11" s="213"/>
      <c r="N11" s="213"/>
    </row>
    <row r="12" spans="1:15" ht="12.75" customHeight="1">
      <c r="B12" s="214" t="s">
        <v>236</v>
      </c>
      <c r="C12" s="214"/>
      <c r="D12" s="214"/>
      <c r="E12" s="214"/>
      <c r="F12" s="214"/>
      <c r="G12" s="214"/>
      <c r="H12" s="214"/>
      <c r="I12" s="214"/>
      <c r="J12" s="214"/>
      <c r="K12" s="213"/>
      <c r="L12" s="213"/>
      <c r="M12" s="213"/>
      <c r="N12" s="213"/>
    </row>
    <row r="13" spans="1:15">
      <c r="B13" s="214"/>
      <c r="C13" s="214"/>
      <c r="D13" s="214"/>
      <c r="E13" s="214"/>
      <c r="F13" s="214"/>
      <c r="G13" s="214"/>
      <c r="H13" s="214"/>
      <c r="I13" s="214"/>
      <c r="J13" s="214"/>
      <c r="K13" s="213"/>
      <c r="L13" s="213"/>
      <c r="M13" s="213"/>
      <c r="N13" s="213"/>
    </row>
    <row r="14" spans="1:15" ht="15.75">
      <c r="C14" s="58"/>
      <c r="D14" s="69"/>
      <c r="E14" s="74"/>
      <c r="F14" s="75"/>
      <c r="G14" s="74"/>
      <c r="H14" s="73"/>
      <c r="I14" s="73"/>
      <c r="J14" s="73"/>
      <c r="K14" s="73"/>
      <c r="L14" s="73"/>
    </row>
    <row r="15" spans="1:15" ht="15.75" customHeight="1">
      <c r="A15" s="65"/>
      <c r="B15" s="201" t="s">
        <v>237</v>
      </c>
      <c r="C15" s="201"/>
      <c r="D15" s="201"/>
      <c r="E15" s="201"/>
      <c r="F15" s="76"/>
      <c r="G15" s="77"/>
      <c r="H15" s="77"/>
      <c r="I15" s="77"/>
      <c r="J15" s="77"/>
      <c r="K15" s="77"/>
      <c r="L15" s="78"/>
      <c r="M15" s="78"/>
      <c r="N15" s="79"/>
    </row>
    <row r="16" spans="1:15" ht="18.75" customHeight="1">
      <c r="A16" s="65"/>
      <c r="B16" s="195" t="s">
        <v>238</v>
      </c>
      <c r="C16" s="195"/>
      <c r="D16" s="195"/>
      <c r="E16" s="195"/>
      <c r="F16" s="202" t="s">
        <v>8</v>
      </c>
      <c r="G16" s="202"/>
      <c r="H16" s="202"/>
      <c r="I16" s="202"/>
      <c r="J16" s="202"/>
      <c r="K16" s="202"/>
      <c r="L16" s="202"/>
      <c r="M16" s="202"/>
      <c r="N16" s="202"/>
      <c r="O16" s="67" t="str">
        <f>IF(F16="","Не вказано найменування ліцензіата","")</f>
        <v/>
      </c>
    </row>
    <row r="17" spans="1:17" ht="18.75" customHeight="1">
      <c r="A17" s="65"/>
      <c r="B17" s="203" t="s">
        <v>239</v>
      </c>
      <c r="C17" s="203"/>
      <c r="D17" s="203"/>
      <c r="E17" s="203"/>
      <c r="F17" s="196" t="s">
        <v>240</v>
      </c>
      <c r="G17" s="196"/>
      <c r="H17" s="196"/>
      <c r="I17" s="196"/>
      <c r="J17" s="196"/>
      <c r="K17" s="196"/>
      <c r="L17" s="196"/>
      <c r="M17" s="196"/>
      <c r="N17" s="196"/>
      <c r="O17" s="67" t="str">
        <f>IF(F17="","Не вказано вебсайт","")</f>
        <v/>
      </c>
    </row>
    <row r="18" spans="1:17" ht="18.75" customHeight="1">
      <c r="A18" s="65"/>
      <c r="B18" s="203" t="s">
        <v>241</v>
      </c>
      <c r="C18" s="203"/>
      <c r="D18" s="203"/>
      <c r="E18" s="203"/>
      <c r="F18" s="196" t="s">
        <v>242</v>
      </c>
      <c r="G18" s="196"/>
      <c r="H18" s="196"/>
      <c r="I18" s="196"/>
      <c r="J18" s="196"/>
      <c r="K18" s="196"/>
      <c r="L18" s="196"/>
      <c r="M18" s="196"/>
      <c r="N18" s="196"/>
      <c r="O18" s="67" t="str">
        <f>IF(F18="","Не вказано код ЄДРПОУ","")</f>
        <v/>
      </c>
    </row>
    <row r="19" spans="1:17" ht="18.75" customHeight="1">
      <c r="A19" s="65"/>
      <c r="B19" s="203" t="s">
        <v>243</v>
      </c>
      <c r="C19" s="203"/>
      <c r="D19" s="203"/>
      <c r="E19" s="203"/>
      <c r="F19" s="204" t="s">
        <v>244</v>
      </c>
      <c r="G19" s="204"/>
      <c r="H19" s="204"/>
      <c r="I19" s="204"/>
      <c r="J19" s="204"/>
      <c r="K19" s="204"/>
      <c r="L19" s="204"/>
      <c r="M19" s="204"/>
      <c r="N19" s="204"/>
      <c r="O19" s="67" t="str">
        <f>IF(F19="","Не вказано ЕІС код","")</f>
        <v/>
      </c>
    </row>
    <row r="20" spans="1:17" ht="18.75" customHeight="1">
      <c r="A20" s="65"/>
      <c r="B20" s="195" t="s">
        <v>245</v>
      </c>
      <c r="C20" s="195"/>
      <c r="D20" s="195"/>
      <c r="E20" s="195"/>
      <c r="F20" s="196"/>
      <c r="G20" s="196"/>
      <c r="H20" s="196"/>
      <c r="I20" s="196"/>
      <c r="J20" s="196"/>
      <c r="K20" s="196"/>
      <c r="L20" s="196"/>
      <c r="M20" s="196"/>
      <c r="N20" s="196"/>
      <c r="O20" s="67" t="str">
        <f>IF(F20="","Не вказано місцезнаходження ліцензіата","")</f>
        <v>Не вказано місцезнаходження ліцензіата</v>
      </c>
    </row>
    <row r="21" spans="1:17" ht="19.5" customHeight="1">
      <c r="A21" s="65"/>
      <c r="B21" s="80"/>
      <c r="C21" s="81"/>
      <c r="D21" s="82"/>
      <c r="E21" s="82"/>
      <c r="F21" s="197" t="s">
        <v>246</v>
      </c>
      <c r="G21" s="197"/>
      <c r="H21" s="197"/>
      <c r="I21" s="197"/>
      <c r="J21" s="197"/>
      <c r="K21" s="197"/>
      <c r="L21" s="197"/>
      <c r="M21" s="197"/>
      <c r="N21" s="197"/>
      <c r="O21" s="67" t="str">
        <f>IF(G124="","Не вказано керівника ліцензіата","")</f>
        <v/>
      </c>
      <c r="Q21" s="55"/>
    </row>
    <row r="22" spans="1:17" ht="18.7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7" t="str">
        <f>IF(G127="","Не вказано виконавця","")</f>
        <v/>
      </c>
    </row>
    <row r="23" spans="1:17" ht="18.75">
      <c r="A23" s="65"/>
      <c r="B23" s="198" t="s">
        <v>247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67" t="str">
        <f>IF(D130="","Не вказано телефон","")</f>
        <v/>
      </c>
    </row>
    <row r="24" spans="1:17" ht="18.75">
      <c r="A24" s="55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67" t="str">
        <f>IF(K130="","Не вказано електронну пошту","")</f>
        <v/>
      </c>
    </row>
    <row r="25" spans="1:17" ht="120" customHeight="1">
      <c r="A25" s="55"/>
      <c r="B25" s="83" t="s">
        <v>16</v>
      </c>
      <c r="C25" s="181" t="s">
        <v>248</v>
      </c>
      <c r="D25" s="181"/>
      <c r="E25" s="181"/>
      <c r="F25" s="181"/>
      <c r="G25" s="181"/>
      <c r="H25" s="181"/>
      <c r="I25" s="83" t="s">
        <v>249</v>
      </c>
      <c r="J25" s="83" t="s">
        <v>250</v>
      </c>
      <c r="K25" s="83" t="s">
        <v>251</v>
      </c>
      <c r="L25" s="83" t="s">
        <v>252</v>
      </c>
      <c r="M25" s="83" t="s">
        <v>253</v>
      </c>
      <c r="N25" s="83" t="s">
        <v>254</v>
      </c>
      <c r="O25" s="85"/>
    </row>
    <row r="26" spans="1:17" ht="15" customHeight="1">
      <c r="A26" s="55"/>
      <c r="B26" s="83" t="s">
        <v>255</v>
      </c>
      <c r="C26" s="200" t="s">
        <v>256</v>
      </c>
      <c r="D26" s="200"/>
      <c r="E26" s="200"/>
      <c r="F26" s="200"/>
      <c r="G26" s="200"/>
      <c r="H26" s="200"/>
      <c r="I26" s="83" t="s">
        <v>257</v>
      </c>
      <c r="J26" s="83">
        <v>1</v>
      </c>
      <c r="K26" s="83">
        <v>2</v>
      </c>
      <c r="L26" s="83">
        <v>3</v>
      </c>
      <c r="M26" s="83">
        <v>4</v>
      </c>
      <c r="N26" s="83">
        <v>5</v>
      </c>
    </row>
    <row r="27" spans="1:17" ht="15.75" customHeight="1">
      <c r="A27" s="55"/>
      <c r="B27" s="86" t="s">
        <v>258</v>
      </c>
      <c r="C27" s="194" t="s">
        <v>259</v>
      </c>
      <c r="D27" s="194"/>
      <c r="E27" s="194"/>
      <c r="F27" s="194"/>
      <c r="G27" s="194"/>
      <c r="H27" s="194"/>
      <c r="I27" s="87" t="s">
        <v>260</v>
      </c>
      <c r="J27" s="88">
        <f>SUM(J28:J36,J39)</f>
        <v>111</v>
      </c>
      <c r="K27" s="89"/>
      <c r="L27" s="90">
        <f>IF(SUM(J28:J36,J39)=0,0,(SUMPRODUCT(L28:L36,J28:J36)+L39*J39)/SUM(J28:J36,J39))</f>
        <v>4.44144144144144</v>
      </c>
      <c r="M27" s="91">
        <f>SUM(M28:M36,M39)</f>
        <v>0</v>
      </c>
      <c r="N27" s="92">
        <f t="shared" ref="N27:N69" si="0">IF(J27=0,0,M27/J27)</f>
        <v>0</v>
      </c>
    </row>
    <row r="28" spans="1:17" ht="36" customHeight="1">
      <c r="A28" s="55"/>
      <c r="B28" s="86" t="s">
        <v>261</v>
      </c>
      <c r="C28" s="189" t="s">
        <v>262</v>
      </c>
      <c r="D28" s="189"/>
      <c r="E28" s="189"/>
      <c r="F28" s="189"/>
      <c r="G28" s="189"/>
      <c r="H28" s="189"/>
      <c r="I28" s="87" t="s">
        <v>263</v>
      </c>
      <c r="J28" s="93"/>
      <c r="K28" s="94" t="s">
        <v>264</v>
      </c>
      <c r="L28" s="95"/>
      <c r="M28" s="94"/>
      <c r="N28" s="92">
        <f t="shared" si="0"/>
        <v>0</v>
      </c>
    </row>
    <row r="29" spans="1:17" ht="35.25" customHeight="1">
      <c r="A29" s="55"/>
      <c r="B29" s="86" t="s">
        <v>265</v>
      </c>
      <c r="C29" s="189" t="s">
        <v>266</v>
      </c>
      <c r="D29" s="189"/>
      <c r="E29" s="189"/>
      <c r="F29" s="189"/>
      <c r="G29" s="189"/>
      <c r="H29" s="189"/>
      <c r="I29" s="87" t="s">
        <v>267</v>
      </c>
      <c r="J29" s="93"/>
      <c r="K29" s="94" t="s">
        <v>264</v>
      </c>
      <c r="L29" s="95"/>
      <c r="M29" s="94"/>
      <c r="N29" s="92">
        <f t="shared" si="0"/>
        <v>0</v>
      </c>
    </row>
    <row r="30" spans="1:17" ht="33" customHeight="1">
      <c r="A30" s="55"/>
      <c r="B30" s="86" t="s">
        <v>268</v>
      </c>
      <c r="C30" s="189" t="s">
        <v>269</v>
      </c>
      <c r="D30" s="189"/>
      <c r="E30" s="189"/>
      <c r="F30" s="189"/>
      <c r="G30" s="189"/>
      <c r="H30" s="189"/>
      <c r="I30" s="87" t="s">
        <v>270</v>
      </c>
      <c r="J30" s="93"/>
      <c r="K30" s="94" t="s">
        <v>264</v>
      </c>
      <c r="L30" s="95"/>
      <c r="M30" s="94"/>
      <c r="N30" s="92">
        <f t="shared" si="0"/>
        <v>0</v>
      </c>
    </row>
    <row r="31" spans="1:17" ht="36.75" customHeight="1">
      <c r="A31" s="55"/>
      <c r="B31" s="86" t="s">
        <v>55</v>
      </c>
      <c r="C31" s="189" t="s">
        <v>271</v>
      </c>
      <c r="D31" s="189"/>
      <c r="E31" s="189"/>
      <c r="F31" s="189"/>
      <c r="G31" s="189"/>
      <c r="H31" s="189"/>
      <c r="I31" s="87" t="s">
        <v>272</v>
      </c>
      <c r="J31" s="93">
        <v>111</v>
      </c>
      <c r="K31" s="94" t="s">
        <v>264</v>
      </c>
      <c r="L31" s="95">
        <v>4.44144144144144</v>
      </c>
      <c r="M31" s="94"/>
      <c r="N31" s="92">
        <f t="shared" si="0"/>
        <v>0</v>
      </c>
    </row>
    <row r="32" spans="1:17" ht="33" customHeight="1">
      <c r="A32" s="55"/>
      <c r="B32" s="86" t="s">
        <v>273</v>
      </c>
      <c r="C32" s="185" t="s">
        <v>274</v>
      </c>
      <c r="D32" s="185"/>
      <c r="E32" s="185"/>
      <c r="F32" s="185"/>
      <c r="G32" s="185"/>
      <c r="H32" s="185"/>
      <c r="I32" s="87" t="s">
        <v>275</v>
      </c>
      <c r="J32" s="93"/>
      <c r="K32" s="97" t="s">
        <v>276</v>
      </c>
      <c r="L32" s="95"/>
      <c r="M32" s="94"/>
      <c r="N32" s="92">
        <f t="shared" si="0"/>
        <v>0</v>
      </c>
    </row>
    <row r="33" spans="1:14" ht="34.5" customHeight="1">
      <c r="A33" s="55"/>
      <c r="B33" s="86" t="s">
        <v>277</v>
      </c>
      <c r="C33" s="190" t="s">
        <v>278</v>
      </c>
      <c r="D33" s="190"/>
      <c r="E33" s="190"/>
      <c r="F33" s="190"/>
      <c r="G33" s="190"/>
      <c r="H33" s="190"/>
      <c r="I33" s="87" t="s">
        <v>279</v>
      </c>
      <c r="J33" s="93"/>
      <c r="K33" s="94" t="s">
        <v>264</v>
      </c>
      <c r="L33" s="95"/>
      <c r="M33" s="94"/>
      <c r="N33" s="92">
        <f t="shared" si="0"/>
        <v>0</v>
      </c>
    </row>
    <row r="34" spans="1:14" ht="36.75" customHeight="1">
      <c r="A34" s="55"/>
      <c r="B34" s="86" t="s">
        <v>280</v>
      </c>
      <c r="C34" s="190" t="s">
        <v>281</v>
      </c>
      <c r="D34" s="190"/>
      <c r="E34" s="190"/>
      <c r="F34" s="190"/>
      <c r="G34" s="190"/>
      <c r="H34" s="190"/>
      <c r="I34" s="87" t="s">
        <v>282</v>
      </c>
      <c r="J34" s="93"/>
      <c r="K34" s="94" t="s">
        <v>276</v>
      </c>
      <c r="L34" s="95"/>
      <c r="M34" s="94"/>
      <c r="N34" s="92">
        <f t="shared" si="0"/>
        <v>0</v>
      </c>
    </row>
    <row r="35" spans="1:14" ht="47.25" customHeight="1">
      <c r="A35" s="55"/>
      <c r="B35" s="86" t="s">
        <v>283</v>
      </c>
      <c r="C35" s="185" t="s">
        <v>284</v>
      </c>
      <c r="D35" s="185"/>
      <c r="E35" s="185"/>
      <c r="F35" s="185"/>
      <c r="G35" s="185"/>
      <c r="H35" s="185"/>
      <c r="I35" s="87" t="s">
        <v>285</v>
      </c>
      <c r="J35" s="93"/>
      <c r="K35" s="98" t="s">
        <v>286</v>
      </c>
      <c r="L35" s="95"/>
      <c r="M35" s="94"/>
      <c r="N35" s="92">
        <f t="shared" si="0"/>
        <v>0</v>
      </c>
    </row>
    <row r="36" spans="1:14" ht="36" customHeight="1">
      <c r="A36" s="55"/>
      <c r="B36" s="86" t="s">
        <v>287</v>
      </c>
      <c r="C36" s="189" t="s">
        <v>288</v>
      </c>
      <c r="D36" s="189"/>
      <c r="E36" s="189"/>
      <c r="F36" s="189"/>
      <c r="G36" s="189"/>
      <c r="H36" s="189"/>
      <c r="I36" s="87" t="s">
        <v>289</v>
      </c>
      <c r="J36" s="88">
        <f>SUM(J37:J38)</f>
        <v>0</v>
      </c>
      <c r="K36" s="89"/>
      <c r="L36" s="90">
        <f>IF(SUM(J37:J38)=0,0,SUMPRODUCT(L37:L38,J37:J38)/SUM(J37:J38))</f>
        <v>0</v>
      </c>
      <c r="M36" s="91">
        <f>SUM(M37:M38)</f>
        <v>0</v>
      </c>
      <c r="N36" s="92">
        <f t="shared" si="0"/>
        <v>0</v>
      </c>
    </row>
    <row r="37" spans="1:14" ht="63" customHeight="1">
      <c r="A37" s="55"/>
      <c r="B37" s="86" t="s">
        <v>290</v>
      </c>
      <c r="C37" s="190" t="s">
        <v>291</v>
      </c>
      <c r="D37" s="190"/>
      <c r="E37" s="190"/>
      <c r="F37" s="190"/>
      <c r="G37" s="190"/>
      <c r="H37" s="190"/>
      <c r="I37" s="87" t="s">
        <v>292</v>
      </c>
      <c r="J37" s="93"/>
      <c r="K37" s="94" t="s">
        <v>293</v>
      </c>
      <c r="L37" s="95"/>
      <c r="M37" s="94"/>
      <c r="N37" s="92">
        <f t="shared" si="0"/>
        <v>0</v>
      </c>
    </row>
    <row r="38" spans="1:14" ht="63" customHeight="1">
      <c r="A38" s="55"/>
      <c r="B38" s="86" t="s">
        <v>294</v>
      </c>
      <c r="C38" s="190" t="s">
        <v>295</v>
      </c>
      <c r="D38" s="190"/>
      <c r="E38" s="190"/>
      <c r="F38" s="190"/>
      <c r="G38" s="190"/>
      <c r="H38" s="190"/>
      <c r="I38" s="87" t="s">
        <v>296</v>
      </c>
      <c r="J38" s="93"/>
      <c r="K38" s="94" t="s">
        <v>297</v>
      </c>
      <c r="L38" s="95"/>
      <c r="M38" s="94"/>
      <c r="N38" s="92">
        <f t="shared" si="0"/>
        <v>0</v>
      </c>
    </row>
    <row r="39" spans="1:14" ht="15.75" customHeight="1">
      <c r="A39" s="55"/>
      <c r="B39" s="86" t="s">
        <v>298</v>
      </c>
      <c r="C39" s="190" t="s">
        <v>299</v>
      </c>
      <c r="D39" s="190"/>
      <c r="E39" s="190"/>
      <c r="F39" s="190"/>
      <c r="G39" s="190"/>
      <c r="H39" s="190"/>
      <c r="I39" s="87" t="s">
        <v>300</v>
      </c>
      <c r="J39" s="88">
        <f>SUM(J40:J41)</f>
        <v>0</v>
      </c>
      <c r="K39" s="89"/>
      <c r="L39" s="90">
        <f>IF(SUM(J40:J41)=0,0,SUMPRODUCT(L40:L41,J40:J41)/SUM(J40:J41))</f>
        <v>0</v>
      </c>
      <c r="M39" s="91">
        <f>SUM(M40:M41)</f>
        <v>0</v>
      </c>
      <c r="N39" s="92">
        <f t="shared" si="0"/>
        <v>0</v>
      </c>
    </row>
    <row r="40" spans="1:14" ht="15.75" customHeight="1">
      <c r="A40" s="55"/>
      <c r="B40" s="86" t="s">
        <v>301</v>
      </c>
      <c r="C40" s="190" t="s">
        <v>291</v>
      </c>
      <c r="D40" s="190"/>
      <c r="E40" s="190"/>
      <c r="F40" s="190"/>
      <c r="G40" s="190"/>
      <c r="H40" s="190"/>
      <c r="I40" s="87" t="s">
        <v>302</v>
      </c>
      <c r="J40" s="93"/>
      <c r="K40" s="97" t="s">
        <v>303</v>
      </c>
      <c r="L40" s="95"/>
      <c r="M40" s="94"/>
      <c r="N40" s="92">
        <f t="shared" si="0"/>
        <v>0</v>
      </c>
    </row>
    <row r="41" spans="1:14" ht="15.75" customHeight="1">
      <c r="A41" s="55"/>
      <c r="B41" s="86" t="s">
        <v>304</v>
      </c>
      <c r="C41" s="191" t="s">
        <v>295</v>
      </c>
      <c r="D41" s="191"/>
      <c r="E41" s="191"/>
      <c r="F41" s="191"/>
      <c r="G41" s="191"/>
      <c r="H41" s="191"/>
      <c r="I41" s="87" t="s">
        <v>305</v>
      </c>
      <c r="J41" s="93"/>
      <c r="K41" s="97" t="s">
        <v>264</v>
      </c>
      <c r="L41" s="95"/>
      <c r="M41" s="94"/>
      <c r="N41" s="92">
        <f t="shared" si="0"/>
        <v>0</v>
      </c>
    </row>
    <row r="42" spans="1:14" ht="15.75" customHeight="1">
      <c r="A42" s="55"/>
      <c r="B42" s="86" t="s">
        <v>306</v>
      </c>
      <c r="C42" s="194" t="s">
        <v>307</v>
      </c>
      <c r="D42" s="194"/>
      <c r="E42" s="194"/>
      <c r="F42" s="194"/>
      <c r="G42" s="194"/>
      <c r="H42" s="194"/>
      <c r="I42" s="87" t="s">
        <v>308</v>
      </c>
      <c r="J42" s="88">
        <f>SUM(J43:J46)</f>
        <v>0</v>
      </c>
      <c r="K42" s="89"/>
      <c r="L42" s="90">
        <f>IF(SUM(J43:J46)=0,0,SUMPRODUCT(L43:L46,J43:J46)/SUM(J43:J46))</f>
        <v>0</v>
      </c>
      <c r="M42" s="91">
        <f>SUM(M43:M46)</f>
        <v>0</v>
      </c>
      <c r="N42" s="92">
        <f t="shared" si="0"/>
        <v>0</v>
      </c>
    </row>
    <row r="43" spans="1:14" ht="33.75" customHeight="1">
      <c r="A43" s="55"/>
      <c r="B43" s="86" t="s">
        <v>309</v>
      </c>
      <c r="C43" s="194" t="s">
        <v>310</v>
      </c>
      <c r="D43" s="194"/>
      <c r="E43" s="194"/>
      <c r="F43" s="194"/>
      <c r="G43" s="194"/>
      <c r="H43" s="194"/>
      <c r="I43" s="87" t="s">
        <v>311</v>
      </c>
      <c r="J43" s="93"/>
      <c r="K43" s="94" t="s">
        <v>264</v>
      </c>
      <c r="L43" s="95"/>
      <c r="M43" s="94"/>
      <c r="N43" s="92">
        <f t="shared" si="0"/>
        <v>0</v>
      </c>
    </row>
    <row r="44" spans="1:14" ht="33.75" customHeight="1">
      <c r="A44" s="55"/>
      <c r="B44" s="86" t="s">
        <v>312</v>
      </c>
      <c r="C44" s="194" t="s">
        <v>313</v>
      </c>
      <c r="D44" s="194"/>
      <c r="E44" s="194"/>
      <c r="F44" s="194"/>
      <c r="G44" s="194"/>
      <c r="H44" s="194"/>
      <c r="I44" s="87" t="s">
        <v>314</v>
      </c>
      <c r="J44" s="93"/>
      <c r="K44" s="94" t="s">
        <v>264</v>
      </c>
      <c r="L44" s="95"/>
      <c r="M44" s="94"/>
      <c r="N44" s="92">
        <f t="shared" si="0"/>
        <v>0</v>
      </c>
    </row>
    <row r="45" spans="1:14" ht="31.5" customHeight="1">
      <c r="A45" s="55"/>
      <c r="B45" s="86" t="s">
        <v>315</v>
      </c>
      <c r="C45" s="194" t="s">
        <v>316</v>
      </c>
      <c r="D45" s="194"/>
      <c r="E45" s="194"/>
      <c r="F45" s="194"/>
      <c r="G45" s="194"/>
      <c r="H45" s="194"/>
      <c r="I45" s="87" t="s">
        <v>317</v>
      </c>
      <c r="J45" s="93"/>
      <c r="K45" s="94" t="s">
        <v>264</v>
      </c>
      <c r="L45" s="95"/>
      <c r="M45" s="94"/>
      <c r="N45" s="92">
        <f t="shared" si="0"/>
        <v>0</v>
      </c>
    </row>
    <row r="46" spans="1:14" ht="15.75" customHeight="1">
      <c r="A46" s="55"/>
      <c r="B46" s="86" t="s">
        <v>318</v>
      </c>
      <c r="C46" s="194" t="s">
        <v>319</v>
      </c>
      <c r="D46" s="194"/>
      <c r="E46" s="194"/>
      <c r="F46" s="194"/>
      <c r="G46" s="194"/>
      <c r="H46" s="194"/>
      <c r="I46" s="87" t="s">
        <v>173</v>
      </c>
      <c r="J46" s="93"/>
      <c r="K46" s="94" t="s">
        <v>264</v>
      </c>
      <c r="L46" s="95"/>
      <c r="M46" s="94"/>
      <c r="N46" s="92">
        <f t="shared" si="0"/>
        <v>0</v>
      </c>
    </row>
    <row r="47" spans="1:14" ht="15.75" customHeight="1">
      <c r="A47" s="55"/>
      <c r="B47" s="86" t="s">
        <v>320</v>
      </c>
      <c r="C47" s="192" t="s">
        <v>321</v>
      </c>
      <c r="D47" s="192"/>
      <c r="E47" s="192"/>
      <c r="F47" s="192"/>
      <c r="G47" s="192"/>
      <c r="H47" s="192"/>
      <c r="I47" s="87" t="s">
        <v>178</v>
      </c>
      <c r="J47" s="88">
        <f>SUM(J48,J49,J52)</f>
        <v>193</v>
      </c>
      <c r="K47" s="89"/>
      <c r="L47" s="90">
        <f>IF(SUM(J48:J49,J52)=0,0,(L48*J48+L49*J49+L52*J52)/SUM(J48:J49,J52))</f>
        <v>2.1139896373056981</v>
      </c>
      <c r="M47" s="91">
        <f>SUM(M48,M49,M52)</f>
        <v>0</v>
      </c>
      <c r="N47" s="92">
        <f t="shared" si="0"/>
        <v>0</v>
      </c>
    </row>
    <row r="48" spans="1:14" ht="33.75" customHeight="1">
      <c r="A48" s="55"/>
      <c r="B48" s="86" t="s">
        <v>322</v>
      </c>
      <c r="C48" s="192" t="s">
        <v>323</v>
      </c>
      <c r="D48" s="192"/>
      <c r="E48" s="192"/>
      <c r="F48" s="192"/>
      <c r="G48" s="192"/>
      <c r="H48" s="192"/>
      <c r="I48" s="87" t="s">
        <v>183</v>
      </c>
      <c r="J48" s="93"/>
      <c r="K48" s="94" t="s">
        <v>324</v>
      </c>
      <c r="L48" s="95"/>
      <c r="M48" s="94"/>
      <c r="N48" s="92">
        <f t="shared" si="0"/>
        <v>0</v>
      </c>
    </row>
    <row r="49" spans="1:14" ht="36" customHeight="1">
      <c r="A49" s="55"/>
      <c r="B49" s="86" t="s">
        <v>325</v>
      </c>
      <c r="C49" s="192" t="s">
        <v>326</v>
      </c>
      <c r="D49" s="192"/>
      <c r="E49" s="192"/>
      <c r="F49" s="192"/>
      <c r="G49" s="192"/>
      <c r="H49" s="192"/>
      <c r="I49" s="87" t="s">
        <v>327</v>
      </c>
      <c r="J49" s="88">
        <f>SUM(J50:J51)</f>
        <v>191</v>
      </c>
      <c r="K49" s="89"/>
      <c r="L49" s="90">
        <f>IF(SUM(J50:J51)=0,0,SUMPRODUCT(L50:L51,J50:J51)/SUM(J50:J51))</f>
        <v>2.1151832460732973</v>
      </c>
      <c r="M49" s="91">
        <f>SUM(M50:M51)</f>
        <v>0</v>
      </c>
      <c r="N49" s="92">
        <f t="shared" si="0"/>
        <v>0</v>
      </c>
    </row>
    <row r="50" spans="1:14" ht="15.75" customHeight="1">
      <c r="A50" s="55"/>
      <c r="B50" s="86" t="s">
        <v>194</v>
      </c>
      <c r="C50" s="190" t="s">
        <v>328</v>
      </c>
      <c r="D50" s="190"/>
      <c r="E50" s="190"/>
      <c r="F50" s="190"/>
      <c r="G50" s="190"/>
      <c r="H50" s="190"/>
      <c r="I50" s="87" t="s">
        <v>329</v>
      </c>
      <c r="J50" s="93">
        <v>105</v>
      </c>
      <c r="K50" s="94" t="s">
        <v>330</v>
      </c>
      <c r="L50" s="95">
        <v>1.44761904761905</v>
      </c>
      <c r="M50" s="94"/>
      <c r="N50" s="92">
        <f t="shared" si="0"/>
        <v>0</v>
      </c>
    </row>
    <row r="51" spans="1:14" ht="15.75" customHeight="1">
      <c r="A51" s="55"/>
      <c r="B51" s="86" t="s">
        <v>192</v>
      </c>
      <c r="C51" s="191" t="s">
        <v>295</v>
      </c>
      <c r="D51" s="191"/>
      <c r="E51" s="191"/>
      <c r="F51" s="191"/>
      <c r="G51" s="191"/>
      <c r="H51" s="191"/>
      <c r="I51" s="87" t="s">
        <v>331</v>
      </c>
      <c r="J51" s="93">
        <v>86</v>
      </c>
      <c r="K51" s="94" t="s">
        <v>332</v>
      </c>
      <c r="L51" s="95">
        <v>2.9302325581395299</v>
      </c>
      <c r="M51" s="94"/>
      <c r="N51" s="92">
        <f t="shared" si="0"/>
        <v>0</v>
      </c>
    </row>
    <row r="52" spans="1:14" ht="36.75" customHeight="1">
      <c r="A52" s="55"/>
      <c r="B52" s="86" t="s">
        <v>333</v>
      </c>
      <c r="C52" s="193" t="s">
        <v>334</v>
      </c>
      <c r="D52" s="193"/>
      <c r="E52" s="193"/>
      <c r="F52" s="193"/>
      <c r="G52" s="193"/>
      <c r="H52" s="193"/>
      <c r="I52" s="87" t="s">
        <v>335</v>
      </c>
      <c r="J52" s="88">
        <f>SUM(J53:J54)</f>
        <v>2</v>
      </c>
      <c r="K52" s="89"/>
      <c r="L52" s="90">
        <f>IF(SUM(J53:J54)=0,0,SUMPRODUCT(L53:L54,J53:J54)/SUM(J53:J54))</f>
        <v>2</v>
      </c>
      <c r="M52" s="91">
        <f>SUM(M53:M54)</f>
        <v>0</v>
      </c>
      <c r="N52" s="92">
        <f t="shared" si="0"/>
        <v>0</v>
      </c>
    </row>
    <row r="53" spans="1:14" ht="15.75" customHeight="1">
      <c r="A53" s="55"/>
      <c r="B53" s="86" t="s">
        <v>204</v>
      </c>
      <c r="C53" s="190" t="s">
        <v>291</v>
      </c>
      <c r="D53" s="190"/>
      <c r="E53" s="190"/>
      <c r="F53" s="190"/>
      <c r="G53" s="190"/>
      <c r="H53" s="190"/>
      <c r="I53" s="87" t="s">
        <v>336</v>
      </c>
      <c r="J53" s="99">
        <v>2</v>
      </c>
      <c r="K53" s="97" t="s">
        <v>303</v>
      </c>
      <c r="L53" s="95">
        <v>2</v>
      </c>
      <c r="M53" s="100"/>
      <c r="N53" s="92">
        <f t="shared" si="0"/>
        <v>0</v>
      </c>
    </row>
    <row r="54" spans="1:14" ht="15.75" customHeight="1">
      <c r="A54" s="55"/>
      <c r="B54" s="86" t="s">
        <v>337</v>
      </c>
      <c r="C54" s="191" t="s">
        <v>295</v>
      </c>
      <c r="D54" s="191"/>
      <c r="E54" s="191"/>
      <c r="F54" s="191"/>
      <c r="G54" s="191"/>
      <c r="H54" s="191"/>
      <c r="I54" s="87" t="s">
        <v>338</v>
      </c>
      <c r="J54" s="101"/>
      <c r="K54" s="97" t="s">
        <v>264</v>
      </c>
      <c r="L54" s="95"/>
      <c r="M54" s="102"/>
      <c r="N54" s="92">
        <f t="shared" si="0"/>
        <v>0</v>
      </c>
    </row>
    <row r="55" spans="1:14" ht="15.75" customHeight="1">
      <c r="A55" s="55"/>
      <c r="B55" s="86" t="s">
        <v>339</v>
      </c>
      <c r="C55" s="190" t="s">
        <v>340</v>
      </c>
      <c r="D55" s="190"/>
      <c r="E55" s="190"/>
      <c r="F55" s="190"/>
      <c r="G55" s="190"/>
      <c r="H55" s="190"/>
      <c r="I55" s="87" t="s">
        <v>341</v>
      </c>
      <c r="J55" s="88">
        <f>SUM(J56,J59)</f>
        <v>0</v>
      </c>
      <c r="K55" s="89"/>
      <c r="L55" s="90">
        <f>IF(SUM(J56,J59)=0,0,(L56*J56+L59*J59)/SUM(J56,J59))</f>
        <v>0</v>
      </c>
      <c r="M55" s="91">
        <f>SUM(M56,M59)</f>
        <v>0</v>
      </c>
      <c r="N55" s="92">
        <f t="shared" si="0"/>
        <v>0</v>
      </c>
    </row>
    <row r="56" spans="1:14" ht="15.75" customHeight="1">
      <c r="A56" s="55"/>
      <c r="B56" s="86" t="s">
        <v>342</v>
      </c>
      <c r="C56" s="189" t="s">
        <v>343</v>
      </c>
      <c r="D56" s="189"/>
      <c r="E56" s="189"/>
      <c r="F56" s="189"/>
      <c r="G56" s="189"/>
      <c r="H56" s="189"/>
      <c r="I56" s="87" t="s">
        <v>344</v>
      </c>
      <c r="J56" s="88">
        <f>SUM(J57:J58)</f>
        <v>0</v>
      </c>
      <c r="K56" s="89"/>
      <c r="L56" s="90">
        <f>IF(SUM(J57:J58)=0,0,SUMPRODUCT(L57:L58,J57:J58)/SUM(J57:J58))</f>
        <v>0</v>
      </c>
      <c r="M56" s="91">
        <f>SUM(M57:M58)</f>
        <v>0</v>
      </c>
      <c r="N56" s="92">
        <f t="shared" si="0"/>
        <v>0</v>
      </c>
    </row>
    <row r="57" spans="1:14" ht="15.75" customHeight="1">
      <c r="A57" s="55"/>
      <c r="B57" s="86" t="s">
        <v>345</v>
      </c>
      <c r="C57" s="190" t="s">
        <v>291</v>
      </c>
      <c r="D57" s="190"/>
      <c r="E57" s="190"/>
      <c r="F57" s="190"/>
      <c r="G57" s="190"/>
      <c r="H57" s="190"/>
      <c r="I57" s="87" t="s">
        <v>346</v>
      </c>
      <c r="J57" s="101"/>
      <c r="K57" s="94" t="s">
        <v>330</v>
      </c>
      <c r="L57" s="95"/>
      <c r="M57" s="103"/>
      <c r="N57" s="92">
        <f t="shared" si="0"/>
        <v>0</v>
      </c>
    </row>
    <row r="58" spans="1:14" ht="15.75" customHeight="1">
      <c r="A58" s="55"/>
      <c r="B58" s="86" t="s">
        <v>347</v>
      </c>
      <c r="C58" s="191" t="s">
        <v>295</v>
      </c>
      <c r="D58" s="191"/>
      <c r="E58" s="191"/>
      <c r="F58" s="191"/>
      <c r="G58" s="191"/>
      <c r="H58" s="191"/>
      <c r="I58" s="87" t="s">
        <v>348</v>
      </c>
      <c r="J58" s="101"/>
      <c r="K58" s="94" t="s">
        <v>332</v>
      </c>
      <c r="L58" s="95"/>
      <c r="M58" s="102"/>
      <c r="N58" s="92">
        <f t="shared" si="0"/>
        <v>0</v>
      </c>
    </row>
    <row r="59" spans="1:14" ht="15.75" customHeight="1">
      <c r="A59" s="55"/>
      <c r="B59" s="86" t="s">
        <v>349</v>
      </c>
      <c r="C59" s="185" t="s">
        <v>350</v>
      </c>
      <c r="D59" s="185"/>
      <c r="E59" s="185"/>
      <c r="F59" s="185"/>
      <c r="G59" s="185"/>
      <c r="H59" s="185"/>
      <c r="I59" s="87" t="s">
        <v>351</v>
      </c>
      <c r="J59" s="104"/>
      <c r="K59" s="97" t="s">
        <v>303</v>
      </c>
      <c r="L59" s="95"/>
      <c r="M59" s="103"/>
      <c r="N59" s="92">
        <f t="shared" si="0"/>
        <v>0</v>
      </c>
    </row>
    <row r="60" spans="1:14" ht="15.75" customHeight="1">
      <c r="A60" s="55"/>
      <c r="B60" s="86" t="s">
        <v>352</v>
      </c>
      <c r="C60" s="192" t="s">
        <v>353</v>
      </c>
      <c r="D60" s="192"/>
      <c r="E60" s="192"/>
      <c r="F60" s="192"/>
      <c r="G60" s="192"/>
      <c r="H60" s="192"/>
      <c r="I60" s="87" t="s">
        <v>354</v>
      </c>
      <c r="J60" s="88">
        <f>SUM(J61:J63)</f>
        <v>0</v>
      </c>
      <c r="K60" s="89"/>
      <c r="L60" s="90">
        <f>IF(SUM(J61:J63)=0,0,SUMPRODUCT(L61:L63,J61:J63)/SUM(J61:J63))</f>
        <v>0</v>
      </c>
      <c r="M60" s="91">
        <f>SUM(M61:M63)</f>
        <v>0</v>
      </c>
      <c r="N60" s="92">
        <f t="shared" si="0"/>
        <v>0</v>
      </c>
    </row>
    <row r="61" spans="1:14" ht="32.25" customHeight="1">
      <c r="A61" s="55"/>
      <c r="B61" s="86" t="s">
        <v>355</v>
      </c>
      <c r="C61" s="185" t="s">
        <v>356</v>
      </c>
      <c r="D61" s="185"/>
      <c r="E61" s="185"/>
      <c r="F61" s="185"/>
      <c r="G61" s="185"/>
      <c r="H61" s="185"/>
      <c r="I61" s="87" t="s">
        <v>357</v>
      </c>
      <c r="J61" s="101"/>
      <c r="K61" s="97" t="s">
        <v>358</v>
      </c>
      <c r="L61" s="105"/>
      <c r="M61" s="103"/>
      <c r="N61" s="92">
        <f t="shared" si="0"/>
        <v>0</v>
      </c>
    </row>
    <row r="62" spans="1:14" ht="32.25" customHeight="1">
      <c r="A62" s="55"/>
      <c r="B62" s="86" t="s">
        <v>359</v>
      </c>
      <c r="C62" s="185" t="s">
        <v>360</v>
      </c>
      <c r="D62" s="185"/>
      <c r="E62" s="185"/>
      <c r="F62" s="185"/>
      <c r="G62" s="185"/>
      <c r="H62" s="185"/>
      <c r="I62" s="87" t="s">
        <v>361</v>
      </c>
      <c r="J62" s="101"/>
      <c r="K62" s="97" t="s">
        <v>264</v>
      </c>
      <c r="L62" s="105"/>
      <c r="M62" s="103"/>
      <c r="N62" s="92">
        <f t="shared" si="0"/>
        <v>0</v>
      </c>
    </row>
    <row r="63" spans="1:14" ht="32.25" customHeight="1">
      <c r="A63" s="55"/>
      <c r="B63" s="86" t="s">
        <v>362</v>
      </c>
      <c r="C63" s="185" t="s">
        <v>363</v>
      </c>
      <c r="D63" s="185"/>
      <c r="E63" s="185"/>
      <c r="F63" s="185"/>
      <c r="G63" s="185"/>
      <c r="H63" s="185"/>
      <c r="I63" s="87" t="s">
        <v>364</v>
      </c>
      <c r="J63" s="101"/>
      <c r="K63" s="97" t="s">
        <v>264</v>
      </c>
      <c r="L63" s="105"/>
      <c r="M63" s="103"/>
      <c r="N63" s="92">
        <f t="shared" si="0"/>
        <v>0</v>
      </c>
    </row>
    <row r="64" spans="1:14" ht="34.5" customHeight="1">
      <c r="A64" s="55"/>
      <c r="B64" s="86" t="s">
        <v>365</v>
      </c>
      <c r="C64" s="185" t="s">
        <v>366</v>
      </c>
      <c r="D64" s="185"/>
      <c r="E64" s="185"/>
      <c r="F64" s="185"/>
      <c r="G64" s="185"/>
      <c r="H64" s="185"/>
      <c r="I64" s="87" t="s">
        <v>367</v>
      </c>
      <c r="J64" s="88">
        <f>SUM(J65:J67)</f>
        <v>22</v>
      </c>
      <c r="K64" s="89"/>
      <c r="L64" s="90">
        <f>IF(SUM(J65:J67)=0,0,SUMPRODUCT(L65:L67,J65:J67)/SUM(J65:J67))</f>
        <v>8.3636363636363402</v>
      </c>
      <c r="M64" s="91">
        <f>SUM(M65:M67)</f>
        <v>0</v>
      </c>
      <c r="N64" s="92">
        <f t="shared" si="0"/>
        <v>0</v>
      </c>
    </row>
    <row r="65" spans="1:14" ht="33.75" customHeight="1">
      <c r="A65" s="55"/>
      <c r="B65" s="86" t="s">
        <v>188</v>
      </c>
      <c r="C65" s="185" t="s">
        <v>368</v>
      </c>
      <c r="D65" s="185"/>
      <c r="E65" s="185"/>
      <c r="F65" s="185"/>
      <c r="G65" s="185"/>
      <c r="H65" s="185"/>
      <c r="I65" s="87" t="s">
        <v>369</v>
      </c>
      <c r="J65" s="101">
        <v>13</v>
      </c>
      <c r="K65" s="94" t="s">
        <v>370</v>
      </c>
      <c r="L65" s="105">
        <v>10.538461538461499</v>
      </c>
      <c r="M65" s="102"/>
      <c r="N65" s="92">
        <f t="shared" si="0"/>
        <v>0</v>
      </c>
    </row>
    <row r="66" spans="1:14" ht="22.5" customHeight="1">
      <c r="A66" s="55"/>
      <c r="B66" s="86" t="s">
        <v>185</v>
      </c>
      <c r="C66" s="185" t="s">
        <v>371</v>
      </c>
      <c r="D66" s="185"/>
      <c r="E66" s="185"/>
      <c r="F66" s="185"/>
      <c r="G66" s="185"/>
      <c r="H66" s="185"/>
      <c r="I66" s="87" t="s">
        <v>372</v>
      </c>
      <c r="J66" s="101">
        <v>8</v>
      </c>
      <c r="K66" s="94" t="s">
        <v>303</v>
      </c>
      <c r="L66" s="105">
        <v>4.25</v>
      </c>
      <c r="M66" s="102"/>
      <c r="N66" s="92">
        <f t="shared" si="0"/>
        <v>0</v>
      </c>
    </row>
    <row r="67" spans="1:14" ht="27" customHeight="1">
      <c r="A67" s="55"/>
      <c r="B67" s="86" t="s">
        <v>191</v>
      </c>
      <c r="C67" s="185" t="s">
        <v>373</v>
      </c>
      <c r="D67" s="185"/>
      <c r="E67" s="185"/>
      <c r="F67" s="185"/>
      <c r="G67" s="185"/>
      <c r="H67" s="185"/>
      <c r="I67" s="87" t="s">
        <v>374</v>
      </c>
      <c r="J67" s="101">
        <v>1</v>
      </c>
      <c r="K67" s="94" t="s">
        <v>276</v>
      </c>
      <c r="L67" s="105">
        <v>13</v>
      </c>
      <c r="M67" s="102"/>
      <c r="N67" s="92">
        <f t="shared" si="0"/>
        <v>0</v>
      </c>
    </row>
    <row r="68" spans="1:14" ht="51" customHeight="1">
      <c r="A68" s="55"/>
      <c r="B68" s="86" t="s">
        <v>375</v>
      </c>
      <c r="C68" s="185" t="s">
        <v>376</v>
      </c>
      <c r="D68" s="185"/>
      <c r="E68" s="185"/>
      <c r="F68" s="185"/>
      <c r="G68" s="185"/>
      <c r="H68" s="185"/>
      <c r="I68" s="87" t="s">
        <v>377</v>
      </c>
      <c r="J68" s="101"/>
      <c r="K68" s="94" t="s">
        <v>378</v>
      </c>
      <c r="L68" s="105"/>
      <c r="M68" s="102"/>
      <c r="N68" s="92">
        <f t="shared" si="0"/>
        <v>0</v>
      </c>
    </row>
    <row r="69" spans="1:14" ht="15.75" customHeight="1">
      <c r="A69" s="55"/>
      <c r="B69" s="181" t="s">
        <v>379</v>
      </c>
      <c r="C69" s="181"/>
      <c r="D69" s="181"/>
      <c r="E69" s="181"/>
      <c r="F69" s="181"/>
      <c r="G69" s="181"/>
      <c r="H69" s="181"/>
      <c r="I69" s="87" t="s">
        <v>380</v>
      </c>
      <c r="J69" s="88">
        <f>J27+J42+J47+J55+J60+J64+J68</f>
        <v>326</v>
      </c>
      <c r="K69" s="89"/>
      <c r="L69" s="89"/>
      <c r="M69" s="91">
        <f>M27+M42+M47+M55+M60+M64+M68</f>
        <v>0</v>
      </c>
      <c r="N69" s="92">
        <f t="shared" si="0"/>
        <v>0</v>
      </c>
    </row>
    <row r="70" spans="1:14" ht="15.75">
      <c r="A70" s="55"/>
      <c r="B70" s="106"/>
      <c r="C70" s="106"/>
      <c r="D70" s="106"/>
      <c r="E70" s="106"/>
      <c r="F70" s="106"/>
      <c r="G70" s="106"/>
      <c r="H70" s="106"/>
      <c r="I70" s="107"/>
      <c r="J70" s="108"/>
      <c r="K70" s="109"/>
      <c r="L70" s="109"/>
      <c r="M70" s="110"/>
      <c r="N70" s="110"/>
    </row>
    <row r="71" spans="1:14" ht="15.75">
      <c r="A71" s="55"/>
      <c r="B71" s="186">
        <v>2</v>
      </c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</row>
    <row r="72" spans="1:14" ht="15.75" customHeight="1">
      <c r="A72" s="55"/>
      <c r="B72" s="187" t="s">
        <v>381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</row>
    <row r="73" spans="1:14" ht="15.75" customHeight="1">
      <c r="A73" s="55"/>
      <c r="B73" s="188" t="s">
        <v>382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</row>
    <row r="74" spans="1:14" ht="15.75">
      <c r="A74" s="55"/>
      <c r="B74" s="111"/>
      <c r="C74" s="112"/>
      <c r="D74" s="113"/>
      <c r="E74" s="113"/>
      <c r="F74" s="113"/>
      <c r="G74" s="113"/>
      <c r="H74" s="113"/>
      <c r="I74" s="114"/>
      <c r="K74" s="115"/>
      <c r="L74" s="116"/>
      <c r="M74" s="116"/>
      <c r="N74" s="116"/>
    </row>
    <row r="75" spans="1:14" ht="15.75">
      <c r="A75" s="55"/>
      <c r="B75" s="111"/>
      <c r="C75" s="112"/>
      <c r="D75" s="113"/>
      <c r="E75" s="113"/>
      <c r="F75" s="113"/>
      <c r="G75" s="113"/>
      <c r="H75" s="113"/>
      <c r="I75" s="114"/>
      <c r="K75" s="115"/>
      <c r="L75" s="116"/>
      <c r="M75" s="116"/>
      <c r="N75" s="116"/>
    </row>
    <row r="76" spans="1:14" ht="78.75" customHeight="1">
      <c r="A76" s="55"/>
      <c r="B76" s="117" t="s">
        <v>383</v>
      </c>
      <c r="C76" s="181" t="s">
        <v>384</v>
      </c>
      <c r="D76" s="181"/>
      <c r="E76" s="181"/>
      <c r="F76" s="181"/>
      <c r="G76" s="181"/>
      <c r="H76" s="181"/>
      <c r="I76" s="84" t="s">
        <v>249</v>
      </c>
      <c r="J76" s="84" t="s">
        <v>385</v>
      </c>
      <c r="K76" s="84" t="s">
        <v>386</v>
      </c>
      <c r="L76" s="116"/>
      <c r="M76" s="116"/>
      <c r="N76" s="116"/>
    </row>
    <row r="77" spans="1:14" ht="15.75" customHeight="1">
      <c r="A77" s="55"/>
      <c r="B77" s="84" t="s">
        <v>255</v>
      </c>
      <c r="C77" s="181" t="s">
        <v>256</v>
      </c>
      <c r="D77" s="181"/>
      <c r="E77" s="181"/>
      <c r="F77" s="181"/>
      <c r="G77" s="181"/>
      <c r="H77" s="118" t="s">
        <v>257</v>
      </c>
      <c r="I77" s="119" t="s">
        <v>387</v>
      </c>
      <c r="J77" s="84">
        <v>1</v>
      </c>
      <c r="K77" s="120">
        <v>2</v>
      </c>
      <c r="L77" s="116"/>
      <c r="M77" s="116"/>
      <c r="N77" s="116"/>
    </row>
    <row r="78" spans="1:14" ht="46.5" customHeight="1">
      <c r="A78" s="55"/>
      <c r="B78" s="96" t="s">
        <v>388</v>
      </c>
      <c r="C78" s="180" t="s">
        <v>389</v>
      </c>
      <c r="D78" s="180"/>
      <c r="E78" s="180"/>
      <c r="F78" s="180"/>
      <c r="G78" s="180"/>
      <c r="H78" s="84" t="s">
        <v>264</v>
      </c>
      <c r="I78" s="87" t="s">
        <v>390</v>
      </c>
      <c r="J78" s="94"/>
      <c r="K78" s="97"/>
      <c r="L78" s="116"/>
      <c r="M78" s="116"/>
      <c r="N78" s="116"/>
    </row>
    <row r="79" spans="1:14" ht="38.25" customHeight="1">
      <c r="A79" s="55"/>
      <c r="B79" s="96" t="s">
        <v>391</v>
      </c>
      <c r="C79" s="180" t="s">
        <v>392</v>
      </c>
      <c r="D79" s="180"/>
      <c r="E79" s="180"/>
      <c r="F79" s="180"/>
      <c r="G79" s="180"/>
      <c r="H79" s="84" t="s">
        <v>264</v>
      </c>
      <c r="I79" s="87" t="s">
        <v>393</v>
      </c>
      <c r="J79" s="94"/>
      <c r="K79" s="97"/>
      <c r="L79" s="116"/>
      <c r="M79" s="116"/>
      <c r="N79" s="116"/>
    </row>
    <row r="80" spans="1:14" ht="36.75" customHeight="1">
      <c r="A80" s="55"/>
      <c r="B80" s="96" t="s">
        <v>394</v>
      </c>
      <c r="C80" s="180" t="s">
        <v>395</v>
      </c>
      <c r="D80" s="180"/>
      <c r="E80" s="180"/>
      <c r="F80" s="180"/>
      <c r="G80" s="180"/>
      <c r="H80" s="84" t="s">
        <v>264</v>
      </c>
      <c r="I80" s="87" t="s">
        <v>396</v>
      </c>
      <c r="J80" s="94"/>
      <c r="K80" s="97"/>
      <c r="L80" s="116"/>
      <c r="M80" s="116"/>
      <c r="N80" s="116"/>
    </row>
    <row r="81" spans="1:14" ht="36.75" customHeight="1">
      <c r="A81" s="55"/>
      <c r="B81" s="96" t="s">
        <v>397</v>
      </c>
      <c r="C81" s="180" t="s">
        <v>398</v>
      </c>
      <c r="D81" s="180"/>
      <c r="E81" s="180"/>
      <c r="F81" s="180"/>
      <c r="G81" s="180"/>
      <c r="H81" s="84" t="s">
        <v>264</v>
      </c>
      <c r="I81" s="87" t="s">
        <v>399</v>
      </c>
      <c r="J81" s="94"/>
      <c r="K81" s="97"/>
      <c r="L81" s="116"/>
      <c r="M81" s="116"/>
      <c r="N81" s="116"/>
    </row>
    <row r="82" spans="1:14" ht="45.75" customHeight="1">
      <c r="A82" s="55"/>
      <c r="B82" s="96" t="s">
        <v>400</v>
      </c>
      <c r="C82" s="180" t="s">
        <v>401</v>
      </c>
      <c r="D82" s="180"/>
      <c r="E82" s="180"/>
      <c r="F82" s="180"/>
      <c r="G82" s="180"/>
      <c r="H82" s="84" t="s">
        <v>276</v>
      </c>
      <c r="I82" s="87" t="s">
        <v>402</v>
      </c>
      <c r="J82" s="94"/>
      <c r="K82" s="97"/>
      <c r="L82" s="116"/>
      <c r="M82" s="116"/>
      <c r="N82" s="116"/>
    </row>
    <row r="83" spans="1:14" ht="46.5" customHeight="1">
      <c r="A83" s="55"/>
      <c r="B83" s="96" t="s">
        <v>403</v>
      </c>
      <c r="C83" s="180" t="s">
        <v>404</v>
      </c>
      <c r="D83" s="180"/>
      <c r="E83" s="180"/>
      <c r="F83" s="180"/>
      <c r="G83" s="180"/>
      <c r="H83" s="84" t="s">
        <v>264</v>
      </c>
      <c r="I83" s="87" t="s">
        <v>405</v>
      </c>
      <c r="J83" s="94"/>
      <c r="K83" s="97"/>
      <c r="L83" s="116"/>
      <c r="M83" s="116"/>
      <c r="N83" s="116"/>
    </row>
    <row r="84" spans="1:14" ht="32.25" customHeight="1">
      <c r="A84" s="55"/>
      <c r="B84" s="96" t="s">
        <v>406</v>
      </c>
      <c r="C84" s="180" t="s">
        <v>407</v>
      </c>
      <c r="D84" s="180"/>
      <c r="E84" s="180"/>
      <c r="F84" s="180"/>
      <c r="G84" s="180"/>
      <c r="H84" s="84" t="s">
        <v>276</v>
      </c>
      <c r="I84" s="87" t="s">
        <v>408</v>
      </c>
      <c r="J84" s="94"/>
      <c r="K84" s="97"/>
      <c r="L84" s="116"/>
      <c r="M84" s="116"/>
      <c r="N84" s="116"/>
    </row>
    <row r="85" spans="1:14" ht="31.5" customHeight="1">
      <c r="A85" s="55"/>
      <c r="B85" s="96" t="s">
        <v>409</v>
      </c>
      <c r="C85" s="180" t="s">
        <v>410</v>
      </c>
      <c r="D85" s="180"/>
      <c r="E85" s="180"/>
      <c r="F85" s="180"/>
      <c r="G85" s="180"/>
      <c r="H85" s="84" t="s">
        <v>286</v>
      </c>
      <c r="I85" s="87" t="s">
        <v>411</v>
      </c>
      <c r="J85" s="94"/>
      <c r="K85" s="97"/>
      <c r="L85" s="116"/>
      <c r="M85" s="116"/>
      <c r="N85" s="116"/>
    </row>
    <row r="86" spans="1:14" ht="32.25" customHeight="1">
      <c r="A86" s="55"/>
      <c r="B86" s="117" t="s">
        <v>412</v>
      </c>
      <c r="C86" s="180" t="s">
        <v>413</v>
      </c>
      <c r="D86" s="180"/>
      <c r="E86" s="180"/>
      <c r="F86" s="180"/>
      <c r="G86" s="180"/>
      <c r="H86" s="180"/>
      <c r="I86" s="87" t="s">
        <v>414</v>
      </c>
      <c r="J86" s="91">
        <f>SUM(J87:J88)</f>
        <v>0</v>
      </c>
      <c r="K86" s="91">
        <f>SUM(K87:K88)</f>
        <v>0</v>
      </c>
      <c r="L86" s="116"/>
      <c r="M86" s="116"/>
      <c r="N86" s="116"/>
    </row>
    <row r="87" spans="1:14" ht="45" customHeight="1">
      <c r="A87" s="55"/>
      <c r="B87" s="117" t="s">
        <v>415</v>
      </c>
      <c r="C87" s="180" t="s">
        <v>416</v>
      </c>
      <c r="D87" s="180"/>
      <c r="E87" s="180"/>
      <c r="F87" s="180"/>
      <c r="G87" s="180"/>
      <c r="H87" s="83" t="s">
        <v>293</v>
      </c>
      <c r="I87" s="87" t="s">
        <v>417</v>
      </c>
      <c r="J87" s="94"/>
      <c r="K87" s="97"/>
      <c r="L87" s="116"/>
      <c r="M87" s="116"/>
      <c r="N87" s="116"/>
    </row>
    <row r="88" spans="1:14" ht="45" customHeight="1">
      <c r="A88" s="55"/>
      <c r="B88" s="117" t="s">
        <v>418</v>
      </c>
      <c r="C88" s="180" t="s">
        <v>419</v>
      </c>
      <c r="D88" s="180"/>
      <c r="E88" s="180"/>
      <c r="F88" s="180"/>
      <c r="G88" s="180"/>
      <c r="H88" s="83" t="s">
        <v>297</v>
      </c>
      <c r="I88" s="87" t="s">
        <v>420</v>
      </c>
      <c r="J88" s="94"/>
      <c r="K88" s="97"/>
      <c r="L88" s="116"/>
      <c r="M88" s="116"/>
      <c r="N88" s="116"/>
    </row>
    <row r="89" spans="1:14" ht="15.75" customHeight="1">
      <c r="A89" s="55"/>
      <c r="B89" s="96" t="s">
        <v>421</v>
      </c>
      <c r="C89" s="180" t="s">
        <v>422</v>
      </c>
      <c r="D89" s="180"/>
      <c r="E89" s="180"/>
      <c r="F89" s="180"/>
      <c r="G89" s="180"/>
      <c r="H89" s="180"/>
      <c r="I89" s="87" t="s">
        <v>423</v>
      </c>
      <c r="J89" s="91">
        <f>SUM(J90:J91)</f>
        <v>0</v>
      </c>
      <c r="K89" s="91">
        <f>SUM(K90:K91)</f>
        <v>0</v>
      </c>
      <c r="L89" s="116"/>
      <c r="M89" s="116"/>
      <c r="N89" s="116"/>
    </row>
    <row r="90" spans="1:14" ht="15.75" customHeight="1">
      <c r="A90" s="55"/>
      <c r="B90" s="117" t="s">
        <v>424</v>
      </c>
      <c r="C90" s="180" t="s">
        <v>416</v>
      </c>
      <c r="D90" s="180"/>
      <c r="E90" s="180"/>
      <c r="F90" s="180"/>
      <c r="G90" s="180"/>
      <c r="H90" s="84" t="s">
        <v>303</v>
      </c>
      <c r="I90" s="87" t="s">
        <v>425</v>
      </c>
      <c r="J90" s="94"/>
      <c r="K90" s="97"/>
      <c r="L90" s="116"/>
      <c r="M90" s="116"/>
      <c r="N90" s="116"/>
    </row>
    <row r="91" spans="1:14" ht="15.75" customHeight="1">
      <c r="A91" s="55"/>
      <c r="B91" s="117" t="s">
        <v>426</v>
      </c>
      <c r="C91" s="180" t="s">
        <v>419</v>
      </c>
      <c r="D91" s="180"/>
      <c r="E91" s="180"/>
      <c r="F91" s="180"/>
      <c r="G91" s="180"/>
      <c r="H91" s="84" t="s">
        <v>264</v>
      </c>
      <c r="I91" s="87" t="s">
        <v>427</v>
      </c>
      <c r="J91" s="94"/>
      <c r="K91" s="97"/>
      <c r="L91" s="116"/>
      <c r="M91" s="116"/>
      <c r="N91" s="116"/>
    </row>
    <row r="92" spans="1:14" ht="36" customHeight="1">
      <c r="A92" s="55"/>
      <c r="B92" s="96" t="s">
        <v>428</v>
      </c>
      <c r="C92" s="180" t="s">
        <v>429</v>
      </c>
      <c r="D92" s="180"/>
      <c r="E92" s="180"/>
      <c r="F92" s="180"/>
      <c r="G92" s="180"/>
      <c r="H92" s="84" t="s">
        <v>264</v>
      </c>
      <c r="I92" s="87" t="s">
        <v>430</v>
      </c>
      <c r="J92" s="94"/>
      <c r="K92" s="97"/>
      <c r="L92" s="116"/>
      <c r="M92" s="116"/>
      <c r="N92" s="116"/>
    </row>
    <row r="93" spans="1:14" ht="36.75" customHeight="1">
      <c r="A93" s="55"/>
      <c r="B93" s="96" t="s">
        <v>431</v>
      </c>
      <c r="C93" s="180" t="s">
        <v>432</v>
      </c>
      <c r="D93" s="180"/>
      <c r="E93" s="180"/>
      <c r="F93" s="180"/>
      <c r="G93" s="180"/>
      <c r="H93" s="84" t="s">
        <v>264</v>
      </c>
      <c r="I93" s="87" t="s">
        <v>433</v>
      </c>
      <c r="J93" s="94"/>
      <c r="K93" s="97"/>
      <c r="L93" s="116"/>
      <c r="M93" s="116"/>
      <c r="N93" s="116"/>
    </row>
    <row r="94" spans="1:14" ht="47.25" customHeight="1">
      <c r="A94" s="55"/>
      <c r="B94" s="96" t="s">
        <v>434</v>
      </c>
      <c r="C94" s="180" t="s">
        <v>435</v>
      </c>
      <c r="D94" s="180"/>
      <c r="E94" s="180"/>
      <c r="F94" s="180"/>
      <c r="G94" s="180"/>
      <c r="H94" s="84" t="s">
        <v>264</v>
      </c>
      <c r="I94" s="87" t="s">
        <v>436</v>
      </c>
      <c r="J94" s="94"/>
      <c r="K94" s="97"/>
      <c r="L94" s="116"/>
      <c r="M94" s="116"/>
      <c r="N94" s="116"/>
    </row>
    <row r="95" spans="1:14" ht="21.75" customHeight="1">
      <c r="A95" s="55"/>
      <c r="B95" s="96" t="s">
        <v>437</v>
      </c>
      <c r="C95" s="180" t="s">
        <v>438</v>
      </c>
      <c r="D95" s="180"/>
      <c r="E95" s="180"/>
      <c r="F95" s="180"/>
      <c r="G95" s="180"/>
      <c r="H95" s="84" t="s">
        <v>264</v>
      </c>
      <c r="I95" s="87" t="s">
        <v>439</v>
      </c>
      <c r="J95" s="94"/>
      <c r="K95" s="97"/>
      <c r="L95" s="116"/>
      <c r="M95" s="116"/>
      <c r="N95" s="116"/>
    </row>
    <row r="96" spans="1:14" ht="50.25" customHeight="1">
      <c r="A96" s="55"/>
      <c r="B96" s="96" t="s">
        <v>440</v>
      </c>
      <c r="C96" s="180" t="s">
        <v>441</v>
      </c>
      <c r="D96" s="180"/>
      <c r="E96" s="180"/>
      <c r="F96" s="180"/>
      <c r="G96" s="180"/>
      <c r="H96" s="84" t="s">
        <v>324</v>
      </c>
      <c r="I96" s="87" t="s">
        <v>442</v>
      </c>
      <c r="J96" s="94"/>
      <c r="K96" s="97"/>
      <c r="L96" s="116"/>
      <c r="M96" s="116"/>
      <c r="N96" s="116"/>
    </row>
    <row r="97" spans="1:14" ht="33" customHeight="1">
      <c r="A97" s="55"/>
      <c r="B97" s="96" t="s">
        <v>443</v>
      </c>
      <c r="C97" s="180" t="s">
        <v>444</v>
      </c>
      <c r="D97" s="180"/>
      <c r="E97" s="180"/>
      <c r="F97" s="180"/>
      <c r="G97" s="180"/>
      <c r="H97" s="180"/>
      <c r="I97" s="87" t="s">
        <v>445</v>
      </c>
      <c r="J97" s="91">
        <f>SUM(J98:J99)</f>
        <v>0</v>
      </c>
      <c r="K97" s="91">
        <f>SUM(K98:K99)</f>
        <v>0</v>
      </c>
      <c r="L97" s="116"/>
      <c r="M97" s="116"/>
      <c r="N97" s="116"/>
    </row>
    <row r="98" spans="1:14" ht="15.75" customHeight="1">
      <c r="A98" s="55"/>
      <c r="B98" s="117" t="s">
        <v>446</v>
      </c>
      <c r="C98" s="180" t="s">
        <v>416</v>
      </c>
      <c r="D98" s="180"/>
      <c r="E98" s="180"/>
      <c r="F98" s="180"/>
      <c r="G98" s="180"/>
      <c r="H98" s="84" t="s">
        <v>330</v>
      </c>
      <c r="I98" s="87" t="s">
        <v>447</v>
      </c>
      <c r="J98" s="94"/>
      <c r="K98" s="97"/>
      <c r="L98" s="116"/>
      <c r="M98" s="116"/>
      <c r="N98" s="116"/>
    </row>
    <row r="99" spans="1:14" ht="15.75" customHeight="1">
      <c r="A99" s="55"/>
      <c r="B99" s="117" t="s">
        <v>448</v>
      </c>
      <c r="C99" s="180" t="s">
        <v>419</v>
      </c>
      <c r="D99" s="180"/>
      <c r="E99" s="180"/>
      <c r="F99" s="180"/>
      <c r="G99" s="180"/>
      <c r="H99" s="84" t="s">
        <v>332</v>
      </c>
      <c r="I99" s="87" t="s">
        <v>449</v>
      </c>
      <c r="J99" s="94"/>
      <c r="K99" s="97"/>
      <c r="L99" s="116"/>
      <c r="M99" s="116"/>
      <c r="N99" s="116"/>
    </row>
    <row r="100" spans="1:14" ht="24" customHeight="1">
      <c r="A100" s="55"/>
      <c r="B100" s="96" t="s">
        <v>450</v>
      </c>
      <c r="C100" s="180" t="s">
        <v>451</v>
      </c>
      <c r="D100" s="180"/>
      <c r="E100" s="180"/>
      <c r="F100" s="180"/>
      <c r="G100" s="180"/>
      <c r="H100" s="180"/>
      <c r="I100" s="87" t="s">
        <v>452</v>
      </c>
      <c r="J100" s="91">
        <f>SUM(J101:J102)</f>
        <v>0</v>
      </c>
      <c r="K100" s="91">
        <f>SUM(K101:K102)</f>
        <v>0</v>
      </c>
      <c r="L100" s="116"/>
      <c r="M100" s="116"/>
      <c r="N100" s="116"/>
    </row>
    <row r="101" spans="1:14" ht="15.75" customHeight="1">
      <c r="A101" s="55"/>
      <c r="B101" s="117" t="s">
        <v>453</v>
      </c>
      <c r="C101" s="180" t="s">
        <v>416</v>
      </c>
      <c r="D101" s="180"/>
      <c r="E101" s="180"/>
      <c r="F101" s="180"/>
      <c r="G101" s="180"/>
      <c r="H101" s="84" t="s">
        <v>303</v>
      </c>
      <c r="I101" s="87" t="s">
        <v>454</v>
      </c>
      <c r="J101" s="94"/>
      <c r="K101" s="97"/>
      <c r="L101" s="116"/>
      <c r="M101" s="116"/>
      <c r="N101" s="116"/>
    </row>
    <row r="102" spans="1:14" ht="15.75" customHeight="1">
      <c r="A102" s="55"/>
      <c r="B102" s="117" t="s">
        <v>455</v>
      </c>
      <c r="C102" s="180" t="s">
        <v>419</v>
      </c>
      <c r="D102" s="180"/>
      <c r="E102" s="180"/>
      <c r="F102" s="180"/>
      <c r="G102" s="180"/>
      <c r="H102" s="84" t="s">
        <v>264</v>
      </c>
      <c r="I102" s="87" t="s">
        <v>456</v>
      </c>
      <c r="J102" s="94"/>
      <c r="K102" s="97"/>
      <c r="L102" s="116"/>
      <c r="M102" s="116"/>
      <c r="N102" s="116"/>
    </row>
    <row r="103" spans="1:14" ht="15.75" customHeight="1">
      <c r="A103" s="55"/>
      <c r="B103" s="96" t="s">
        <v>457</v>
      </c>
      <c r="C103" s="180" t="s">
        <v>458</v>
      </c>
      <c r="D103" s="180"/>
      <c r="E103" s="180"/>
      <c r="F103" s="180"/>
      <c r="G103" s="180"/>
      <c r="H103" s="180"/>
      <c r="I103" s="87" t="s">
        <v>459</v>
      </c>
      <c r="J103" s="91">
        <f>SUM(J104:J105)</f>
        <v>0</v>
      </c>
      <c r="K103" s="91">
        <f>SUM(K104:K105)</f>
        <v>0</v>
      </c>
      <c r="L103" s="116"/>
      <c r="M103" s="116"/>
      <c r="N103" s="116"/>
    </row>
    <row r="104" spans="1:14" ht="15.75" customHeight="1">
      <c r="A104" s="55"/>
      <c r="B104" s="117" t="s">
        <v>460</v>
      </c>
      <c r="C104" s="180" t="s">
        <v>416</v>
      </c>
      <c r="D104" s="180"/>
      <c r="E104" s="180"/>
      <c r="F104" s="180"/>
      <c r="G104" s="180"/>
      <c r="H104" s="84" t="s">
        <v>330</v>
      </c>
      <c r="I104" s="87" t="s">
        <v>461</v>
      </c>
      <c r="J104" s="94"/>
      <c r="K104" s="97"/>
      <c r="L104" s="116"/>
      <c r="M104" s="116"/>
      <c r="N104" s="116"/>
    </row>
    <row r="105" spans="1:14" ht="15.75" customHeight="1">
      <c r="A105" s="55"/>
      <c r="B105" s="117" t="s">
        <v>462</v>
      </c>
      <c r="C105" s="180" t="s">
        <v>419</v>
      </c>
      <c r="D105" s="180"/>
      <c r="E105" s="180"/>
      <c r="F105" s="180"/>
      <c r="G105" s="180"/>
      <c r="H105" s="84" t="s">
        <v>332</v>
      </c>
      <c r="I105" s="87" t="s">
        <v>463</v>
      </c>
      <c r="J105" s="94"/>
      <c r="K105" s="97"/>
      <c r="L105" s="116"/>
      <c r="M105" s="116"/>
      <c r="N105" s="116"/>
    </row>
    <row r="106" spans="1:14" ht="15.75" customHeight="1">
      <c r="A106" s="55"/>
      <c r="B106" s="96" t="s">
        <v>464</v>
      </c>
      <c r="C106" s="180" t="s">
        <v>465</v>
      </c>
      <c r="D106" s="180"/>
      <c r="E106" s="180"/>
      <c r="F106" s="180"/>
      <c r="G106" s="180"/>
      <c r="H106" s="84" t="s">
        <v>303</v>
      </c>
      <c r="I106" s="87" t="s">
        <v>466</v>
      </c>
      <c r="J106" s="94"/>
      <c r="K106" s="97"/>
      <c r="L106" s="116"/>
      <c r="M106" s="116"/>
      <c r="N106" s="116"/>
    </row>
    <row r="107" spans="1:14" ht="33.75" customHeight="1">
      <c r="A107" s="55"/>
      <c r="B107" s="96" t="s">
        <v>467</v>
      </c>
      <c r="C107" s="180" t="s">
        <v>468</v>
      </c>
      <c r="D107" s="180"/>
      <c r="E107" s="180"/>
      <c r="F107" s="180"/>
      <c r="G107" s="180"/>
      <c r="H107" s="84" t="s">
        <v>358</v>
      </c>
      <c r="I107" s="87" t="s">
        <v>469</v>
      </c>
      <c r="J107" s="94"/>
      <c r="K107" s="97"/>
      <c r="L107" s="116"/>
      <c r="M107" s="116"/>
      <c r="N107" s="116"/>
    </row>
    <row r="108" spans="1:14" ht="30.75" customHeight="1">
      <c r="A108" s="55"/>
      <c r="B108" s="96" t="s">
        <v>470</v>
      </c>
      <c r="C108" s="180" t="s">
        <v>471</v>
      </c>
      <c r="D108" s="180"/>
      <c r="E108" s="180"/>
      <c r="F108" s="180"/>
      <c r="G108" s="180"/>
      <c r="H108" s="84" t="s">
        <v>264</v>
      </c>
      <c r="I108" s="87" t="s">
        <v>472</v>
      </c>
      <c r="J108" s="94"/>
      <c r="K108" s="97"/>
      <c r="L108" s="116"/>
      <c r="M108" s="116"/>
      <c r="N108" s="116"/>
    </row>
    <row r="109" spans="1:14" ht="45.75" customHeight="1">
      <c r="A109" s="55"/>
      <c r="B109" s="96" t="s">
        <v>473</v>
      </c>
      <c r="C109" s="180" t="s">
        <v>474</v>
      </c>
      <c r="D109" s="180"/>
      <c r="E109" s="180"/>
      <c r="F109" s="180"/>
      <c r="G109" s="180"/>
      <c r="H109" s="84" t="s">
        <v>264</v>
      </c>
      <c r="I109" s="87" t="s">
        <v>475</v>
      </c>
      <c r="J109" s="94"/>
      <c r="K109" s="97"/>
      <c r="L109" s="116"/>
      <c r="M109" s="116"/>
      <c r="N109" s="116"/>
    </row>
    <row r="110" spans="1:14" ht="15.75" customHeight="1">
      <c r="A110" s="55"/>
      <c r="B110" s="117" t="s">
        <v>476</v>
      </c>
      <c r="C110" s="180" t="s">
        <v>477</v>
      </c>
      <c r="D110" s="180"/>
      <c r="E110" s="180"/>
      <c r="F110" s="180"/>
      <c r="G110" s="180"/>
      <c r="H110" s="180"/>
      <c r="I110" s="87" t="s">
        <v>478</v>
      </c>
      <c r="J110" s="91">
        <f>SUM(J111:J113)</f>
        <v>0</v>
      </c>
      <c r="K110" s="91">
        <f>SUM(K111:K113)</f>
        <v>0</v>
      </c>
      <c r="L110" s="116"/>
      <c r="M110" s="116"/>
      <c r="N110" s="116"/>
    </row>
    <row r="111" spans="1:14" ht="51.75" customHeight="1">
      <c r="A111" s="55"/>
      <c r="B111" s="117" t="s">
        <v>479</v>
      </c>
      <c r="C111" s="180" t="s">
        <v>480</v>
      </c>
      <c r="D111" s="180"/>
      <c r="E111" s="180"/>
      <c r="F111" s="180"/>
      <c r="G111" s="180"/>
      <c r="H111" s="84" t="s">
        <v>370</v>
      </c>
      <c r="I111" s="87" t="s">
        <v>481</v>
      </c>
      <c r="J111" s="94"/>
      <c r="K111" s="97"/>
      <c r="L111" s="116"/>
      <c r="M111" s="116"/>
      <c r="N111" s="116"/>
    </row>
    <row r="112" spans="1:14" ht="39.75" customHeight="1">
      <c r="A112" s="55"/>
      <c r="B112" s="117" t="s">
        <v>482</v>
      </c>
      <c r="C112" s="180" t="s">
        <v>483</v>
      </c>
      <c r="D112" s="180"/>
      <c r="E112" s="180"/>
      <c r="F112" s="180"/>
      <c r="G112" s="180"/>
      <c r="H112" s="84" t="s">
        <v>303</v>
      </c>
      <c r="I112" s="87" t="s">
        <v>484</v>
      </c>
      <c r="J112" s="94"/>
      <c r="K112" s="97"/>
      <c r="L112" s="116"/>
      <c r="M112" s="116"/>
      <c r="N112" s="116"/>
    </row>
    <row r="113" spans="1:14" ht="33.75" customHeight="1">
      <c r="A113" s="55"/>
      <c r="B113" s="117" t="s">
        <v>485</v>
      </c>
      <c r="C113" s="180" t="s">
        <v>486</v>
      </c>
      <c r="D113" s="180"/>
      <c r="E113" s="180"/>
      <c r="F113" s="180"/>
      <c r="G113" s="180"/>
      <c r="H113" s="84" t="s">
        <v>276</v>
      </c>
      <c r="I113" s="87" t="s">
        <v>487</v>
      </c>
      <c r="J113" s="94"/>
      <c r="K113" s="97"/>
      <c r="L113" s="116"/>
      <c r="M113" s="116"/>
      <c r="N113" s="116"/>
    </row>
    <row r="114" spans="1:14" ht="66" customHeight="1">
      <c r="A114" s="55"/>
      <c r="B114" s="117" t="s">
        <v>488</v>
      </c>
      <c r="C114" s="180" t="s">
        <v>489</v>
      </c>
      <c r="D114" s="180"/>
      <c r="E114" s="180"/>
      <c r="F114" s="180"/>
      <c r="G114" s="180"/>
      <c r="H114" s="84" t="s">
        <v>378</v>
      </c>
      <c r="I114" s="87" t="s">
        <v>490</v>
      </c>
      <c r="J114" s="94"/>
      <c r="K114" s="97"/>
      <c r="L114" s="116"/>
      <c r="M114" s="116"/>
      <c r="N114" s="116"/>
    </row>
    <row r="115" spans="1:14" ht="15.75" customHeight="1">
      <c r="A115" s="55"/>
      <c r="B115" s="181" t="s">
        <v>379</v>
      </c>
      <c r="C115" s="181"/>
      <c r="D115" s="181"/>
      <c r="E115" s="181"/>
      <c r="F115" s="181"/>
      <c r="G115" s="181"/>
      <c r="H115" s="181"/>
      <c r="I115" s="87" t="s">
        <v>491</v>
      </c>
      <c r="J115" s="91">
        <f>SUM(J78:J86,J89,J92:J97,J100,J106:J110,J114,J103)</f>
        <v>0</v>
      </c>
      <c r="K115" s="91">
        <f>SUM(K78:K86,K89,K92:K97,K100,K106:K110,K114,K103)</f>
        <v>0</v>
      </c>
      <c r="L115" s="116"/>
      <c r="M115" s="116"/>
      <c r="N115" s="116"/>
    </row>
    <row r="116" spans="1:14" ht="15.75">
      <c r="A116" s="55"/>
      <c r="B116" s="121"/>
      <c r="C116" s="121"/>
      <c r="D116" s="121"/>
      <c r="E116" s="121"/>
      <c r="F116" s="121"/>
      <c r="G116" s="121"/>
      <c r="H116" s="121"/>
      <c r="I116" s="114"/>
      <c r="K116" s="115"/>
      <c r="L116" s="116"/>
      <c r="M116" s="116"/>
      <c r="N116" s="116"/>
    </row>
    <row r="117" spans="1:14" ht="15.75">
      <c r="A117" s="55"/>
      <c r="B117" s="55"/>
      <c r="C117" s="122" t="s">
        <v>492</v>
      </c>
      <c r="D117" s="122"/>
      <c r="E117" s="122"/>
      <c r="F117" s="122"/>
      <c r="G117" s="122"/>
      <c r="H117" s="122"/>
      <c r="I117" s="123"/>
    </row>
    <row r="118" spans="1:14" ht="15.75">
      <c r="A118" s="55"/>
      <c r="B118" s="55"/>
      <c r="C118" s="182" t="s">
        <v>493</v>
      </c>
      <c r="D118" s="182"/>
      <c r="E118" s="182"/>
      <c r="F118" s="182"/>
      <c r="G118" s="182"/>
      <c r="H118" s="55"/>
      <c r="I118" s="55"/>
      <c r="J118" s="55"/>
      <c r="K118" s="55"/>
    </row>
    <row r="119" spans="1:14" ht="15.75">
      <c r="A119" s="55"/>
      <c r="B119" s="55"/>
      <c r="C119" s="122" t="s">
        <v>494</v>
      </c>
      <c r="H119" s="55"/>
      <c r="I119" s="55"/>
      <c r="J119" s="55"/>
      <c r="K119" s="55"/>
    </row>
    <row r="120" spans="1:14" ht="15.75">
      <c r="A120" s="55"/>
      <c r="B120" s="55"/>
      <c r="C120" s="182" t="s">
        <v>495</v>
      </c>
      <c r="D120" s="182"/>
      <c r="E120" s="182"/>
      <c r="F120" s="182"/>
      <c r="G120" s="182"/>
      <c r="H120" s="55"/>
      <c r="I120" s="55"/>
      <c r="J120" s="55"/>
      <c r="K120" s="55"/>
    </row>
    <row r="121" spans="1:14" ht="15.75">
      <c r="A121" s="55"/>
      <c r="B121" s="55"/>
      <c r="C121" s="122" t="s">
        <v>496</v>
      </c>
      <c r="D121" s="122"/>
      <c r="E121" s="122"/>
      <c r="F121" s="122"/>
      <c r="G121" s="55"/>
      <c r="H121" s="124"/>
      <c r="I121" s="123"/>
      <c r="J121" s="123"/>
      <c r="K121" s="123"/>
      <c r="L121" s="123"/>
    </row>
    <row r="122" spans="1:14" ht="15.75" customHeight="1">
      <c r="A122" s="55"/>
      <c r="B122" s="55"/>
      <c r="C122" s="183" t="s">
        <v>497</v>
      </c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</row>
    <row r="123" spans="1:14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</row>
    <row r="124" spans="1:14" ht="15.75">
      <c r="A124" s="55"/>
      <c r="B124" s="55"/>
      <c r="C124" s="176" t="s">
        <v>498</v>
      </c>
      <c r="D124" s="176"/>
      <c r="E124" s="176"/>
      <c r="F124" s="176"/>
      <c r="G124" s="177" t="s">
        <v>499</v>
      </c>
      <c r="H124" s="177"/>
      <c r="I124" s="177"/>
      <c r="J124" s="177"/>
    </row>
    <row r="125" spans="1:14" ht="15">
      <c r="A125" s="55"/>
      <c r="B125" s="55"/>
      <c r="C125" s="123"/>
      <c r="D125" s="123"/>
      <c r="E125" s="125"/>
      <c r="F125" s="125"/>
      <c r="G125" s="184" t="s">
        <v>500</v>
      </c>
      <c r="H125" s="184"/>
      <c r="I125" s="184"/>
      <c r="J125" s="184"/>
    </row>
    <row r="126" spans="1:14" ht="15">
      <c r="A126" s="55"/>
      <c r="B126" s="55"/>
      <c r="C126" s="123"/>
      <c r="D126" s="123"/>
      <c r="E126" s="125"/>
      <c r="F126" s="125"/>
      <c r="G126" s="116"/>
      <c r="H126" s="116"/>
      <c r="I126" s="17"/>
      <c r="J126" s="126"/>
    </row>
    <row r="127" spans="1:14" ht="15.75">
      <c r="A127" s="55"/>
      <c r="B127" s="55"/>
      <c r="C127" s="176" t="s">
        <v>1</v>
      </c>
      <c r="D127" s="176"/>
      <c r="E127" s="176"/>
      <c r="F127" s="176"/>
      <c r="G127" s="177" t="s">
        <v>2</v>
      </c>
      <c r="H127" s="177"/>
      <c r="I127" s="177"/>
      <c r="J127" s="177"/>
    </row>
    <row r="128" spans="1:14" ht="15.75">
      <c r="A128" s="55"/>
      <c r="B128" s="55"/>
      <c r="C128" s="122"/>
      <c r="D128" s="127"/>
      <c r="E128" s="127"/>
      <c r="F128" s="128"/>
      <c r="G128" s="178" t="s">
        <v>500</v>
      </c>
      <c r="H128" s="178"/>
      <c r="I128" s="178"/>
      <c r="J128" s="178"/>
    </row>
    <row r="129" spans="1:13" ht="15">
      <c r="A129" s="55"/>
      <c r="B129" s="55"/>
      <c r="C129" s="55"/>
      <c r="D129" s="55"/>
      <c r="E129" s="116"/>
      <c r="F129" s="116"/>
      <c r="G129" s="116"/>
      <c r="H129" s="125"/>
      <c r="I129" s="178"/>
      <c r="J129" s="178"/>
      <c r="K129" s="125"/>
      <c r="L129" s="116"/>
    </row>
    <row r="130" spans="1:13" ht="15.75">
      <c r="A130" s="55"/>
      <c r="B130" s="55"/>
      <c r="C130" s="122" t="s">
        <v>501</v>
      </c>
      <c r="D130" s="179" t="s">
        <v>4</v>
      </c>
      <c r="E130" s="179"/>
      <c r="F130" s="122" t="s">
        <v>502</v>
      </c>
      <c r="G130" s="129"/>
      <c r="H130" s="122"/>
      <c r="I130" s="122" t="s">
        <v>503</v>
      </c>
      <c r="J130" s="128"/>
      <c r="K130" s="179" t="s">
        <v>6</v>
      </c>
      <c r="L130" s="179"/>
      <c r="M130" s="123"/>
    </row>
    <row r="131" spans="1:13">
      <c r="A131" s="55"/>
      <c r="B131" s="55"/>
      <c r="C131" s="130"/>
      <c r="D131" s="130"/>
      <c r="E131" s="123"/>
      <c r="F131" s="130"/>
      <c r="G131" s="130"/>
      <c r="H131" s="123"/>
      <c r="I131" s="130"/>
      <c r="J131" s="131"/>
      <c r="L131" s="132"/>
      <c r="M131" s="133"/>
    </row>
    <row r="132" spans="1:13">
      <c r="A132" s="55"/>
      <c r="B132" s="55"/>
      <c r="C132" s="123"/>
      <c r="D132" s="123"/>
      <c r="E132" s="123"/>
      <c r="F132" s="123"/>
      <c r="G132" s="123"/>
      <c r="H132" s="123"/>
      <c r="I132" s="123"/>
      <c r="L132" s="123"/>
      <c r="M132" s="133"/>
    </row>
  </sheetData>
  <sheetProtection algorithmName="SHA-512" hashValue="u5NPozw4pLfA5rIfSazIV8FvdidyURcOIir47N0PfXPlK5DCLS7LuGkHxZAT8XqKuejqmqGxUgVx5jj0rXLfww==" saltValue="AUZe2XLId1UfKW+JruiXHw==" spinCount="100000" sheet="1" objects="1" scenarios="1"/>
  <mergeCells count="125">
    <mergeCell ref="K1:N1"/>
    <mergeCell ref="K2:N2"/>
    <mergeCell ref="K3:N3"/>
    <mergeCell ref="K4:N4"/>
    <mergeCell ref="B6:N6"/>
    <mergeCell ref="B7:N7"/>
    <mergeCell ref="B10:J10"/>
    <mergeCell ref="K10:N10"/>
    <mergeCell ref="B11:J11"/>
    <mergeCell ref="K11:N13"/>
    <mergeCell ref="B12:J13"/>
    <mergeCell ref="B15:E15"/>
    <mergeCell ref="B16:E16"/>
    <mergeCell ref="F16:N16"/>
    <mergeCell ref="B17:E17"/>
    <mergeCell ref="F17:N17"/>
    <mergeCell ref="B18:E18"/>
    <mergeCell ref="F18:N18"/>
    <mergeCell ref="B19:E19"/>
    <mergeCell ref="F19:N19"/>
    <mergeCell ref="B20:E20"/>
    <mergeCell ref="F20:N20"/>
    <mergeCell ref="F21:N21"/>
    <mergeCell ref="B23:N23"/>
    <mergeCell ref="B24:N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68:H68"/>
    <mergeCell ref="B69:H69"/>
    <mergeCell ref="B71:N71"/>
    <mergeCell ref="B72:N72"/>
    <mergeCell ref="B73:N73"/>
    <mergeCell ref="C76:H76"/>
    <mergeCell ref="C77:G77"/>
    <mergeCell ref="C78:G78"/>
    <mergeCell ref="C79:G79"/>
    <mergeCell ref="C80:G80"/>
    <mergeCell ref="C81:G81"/>
    <mergeCell ref="C82:G82"/>
    <mergeCell ref="C83:G83"/>
    <mergeCell ref="C84:G84"/>
    <mergeCell ref="C85:G85"/>
    <mergeCell ref="C86:H86"/>
    <mergeCell ref="C87:G87"/>
    <mergeCell ref="C88:G88"/>
    <mergeCell ref="C89:H89"/>
    <mergeCell ref="C90:G90"/>
    <mergeCell ref="C91:G91"/>
    <mergeCell ref="C92:G92"/>
    <mergeCell ref="C93:G93"/>
    <mergeCell ref="C94:G94"/>
    <mergeCell ref="C95:G95"/>
    <mergeCell ref="C96:G96"/>
    <mergeCell ref="C97:H97"/>
    <mergeCell ref="C98:G98"/>
    <mergeCell ref="C99:G99"/>
    <mergeCell ref="C100:H100"/>
    <mergeCell ref="C101:G101"/>
    <mergeCell ref="C102:G102"/>
    <mergeCell ref="C103:H103"/>
    <mergeCell ref="C104:G104"/>
    <mergeCell ref="C105:G105"/>
    <mergeCell ref="C106:G106"/>
    <mergeCell ref="C107:G107"/>
    <mergeCell ref="C108:G108"/>
    <mergeCell ref="C109:G109"/>
    <mergeCell ref="C110:H110"/>
    <mergeCell ref="C111:G111"/>
    <mergeCell ref="C112:G112"/>
    <mergeCell ref="C127:F127"/>
    <mergeCell ref="G127:J127"/>
    <mergeCell ref="G128:J128"/>
    <mergeCell ref="I129:J129"/>
    <mergeCell ref="D130:E130"/>
    <mergeCell ref="K130:L130"/>
    <mergeCell ref="C113:G113"/>
    <mergeCell ref="C114:G114"/>
    <mergeCell ref="B115:H115"/>
    <mergeCell ref="C118:G118"/>
    <mergeCell ref="C120:G120"/>
    <mergeCell ref="C122:N122"/>
    <mergeCell ref="C124:F124"/>
    <mergeCell ref="G124:J124"/>
    <mergeCell ref="G125:J125"/>
  </mergeCells>
  <dataValidations count="4">
    <dataValidation type="list" allowBlank="1" showInputMessage="1" showErrorMessage="1" sqref="I8" xr:uid="{00000000-0002-0000-0300-000000000000}">
      <formula1>"2023,2024,2025,2026,2027,2028,2029,2030"</formula1>
      <formula2>0</formula2>
    </dataValidation>
    <dataValidation type="list" allowBlank="1" showInputMessage="1" showErrorMessage="1" sqref="G8" xr:uid="{00000000-0002-0000-0300-000001000000}">
      <formula1>"І,ІІ,ІІІ,ІV"</formula1>
      <formula2>0</formula2>
    </dataValidation>
    <dataValidation allowBlank="1" showInputMessage="1" showErrorMessage="1" prompt="Комірка повинна бути заповнена" sqref="F16:N17 F19:N20 G124:J124 G127:J127 D130:E130 G130 K130:L130" xr:uid="{00000000-0002-0000-0300-000002000000}">
      <formula1>0</formula1>
      <formula2>0</formula2>
    </dataValidation>
    <dataValidation type="textLength" allowBlank="1" showInputMessage="1" showErrorMessage="1" prompt="Комірка повинна бути заповнена" sqref="F18:N18" xr:uid="{00000000-0002-0000-0300-000003000000}">
      <formula1>8</formula1>
      <formula2>10</formula2>
    </dataValidation>
  </dataValidations>
  <pageMargins left="0.7" right="0.7" top="0.75" bottom="0.75" header="0.511811023622047" footer="0.511811023622047"/>
  <pageSetup paperSize="9" scale="37" orientation="portrait" horizontalDpi="300" verticalDpi="300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view="pageBreakPreview" zoomScaleNormal="100" workbookViewId="0">
      <selection activeCell="B8" sqref="B8"/>
    </sheetView>
  </sheetViews>
  <sheetFormatPr defaultColWidth="9.140625" defaultRowHeight="12.75"/>
  <cols>
    <col min="1" max="1" width="23.7109375" style="134" customWidth="1"/>
    <col min="2" max="2" width="21.42578125" style="134" customWidth="1"/>
    <col min="3" max="16384" width="9.140625" style="135"/>
  </cols>
  <sheetData>
    <row r="1" spans="1:2" customFormat="1">
      <c r="A1" s="136"/>
      <c r="B1" s="136"/>
    </row>
    <row r="2" spans="1:2" customFormat="1">
      <c r="A2" s="136" t="s">
        <v>504</v>
      </c>
      <c r="B2" s="136"/>
    </row>
    <row r="3" spans="1:2" customFormat="1">
      <c r="A3" s="136" t="s">
        <v>505</v>
      </c>
      <c r="B3" s="136"/>
    </row>
    <row r="4" spans="1:2" customFormat="1">
      <c r="A4" s="136"/>
      <c r="B4" s="136"/>
    </row>
    <row r="5" spans="1:2" customFormat="1">
      <c r="A5" s="136"/>
      <c r="B5" s="136"/>
    </row>
    <row r="6" spans="1:2" customFormat="1">
      <c r="A6" s="136"/>
      <c r="B6" s="136" t="s">
        <v>506</v>
      </c>
    </row>
    <row r="7" spans="1:2" customFormat="1">
      <c r="A7" s="136"/>
      <c r="B7" s="136" t="s">
        <v>507</v>
      </c>
    </row>
    <row r="8" spans="1:2" customFormat="1">
      <c r="A8" s="137" t="s">
        <v>508</v>
      </c>
      <c r="B8" s="137" t="s">
        <v>509</v>
      </c>
    </row>
    <row r="9" spans="1:2">
      <c r="A9" s="138"/>
      <c r="B9" s="138"/>
    </row>
  </sheetData>
  <sheetProtection sheet="1" formatCells="0" formatColumns="0" formatRows="0" insertColumns="0" insertRows="0" deleteColumns="0" deleteRows="0" sort="0" autoFilter="0"/>
  <pageMargins left="0.7" right="0.7" top="0.75" bottom="0.75" header="0.511811023622047" footer="0.511811023622047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138"/>
  <sheetViews>
    <sheetView view="pageBreakPreview" topLeftCell="A4" zoomScaleNormal="70" workbookViewId="0">
      <selection activeCell="F14" sqref="F14"/>
    </sheetView>
  </sheetViews>
  <sheetFormatPr defaultColWidth="8.7109375" defaultRowHeight="12.75"/>
  <cols>
    <col min="2" max="2" width="92.140625" customWidth="1"/>
    <col min="3" max="3" width="18.28515625" customWidth="1"/>
    <col min="5" max="5" width="11.140625" customWidth="1"/>
    <col min="7" max="7" width="18" style="139" customWidth="1"/>
    <col min="8" max="8" width="53.42578125" style="140" customWidth="1"/>
    <col min="14" max="14" width="30.7109375" customWidth="1"/>
    <col min="20" max="20" width="13" customWidth="1"/>
  </cols>
  <sheetData>
    <row r="1" spans="1:48" ht="31.5" customHeight="1">
      <c r="A1" s="141" t="s">
        <v>261</v>
      </c>
      <c r="B1" s="142" t="s">
        <v>510</v>
      </c>
      <c r="C1" s="143" t="s">
        <v>264</v>
      </c>
      <c r="E1" s="144" t="s">
        <v>511</v>
      </c>
      <c r="G1" s="145" t="s">
        <v>388</v>
      </c>
      <c r="H1" s="215" t="s">
        <v>389</v>
      </c>
      <c r="I1" s="215"/>
      <c r="J1" s="215"/>
      <c r="K1" s="215"/>
      <c r="L1" s="215"/>
      <c r="M1" s="94" t="s">
        <v>264</v>
      </c>
      <c r="N1" t="s">
        <v>512</v>
      </c>
      <c r="AC1" s="37"/>
      <c r="AD1" s="38"/>
      <c r="AE1" s="38"/>
      <c r="AF1" s="39"/>
      <c r="AG1" s="39"/>
      <c r="AH1" s="51"/>
      <c r="AI1" s="51"/>
      <c r="AJ1" s="39"/>
      <c r="AK1" s="52"/>
      <c r="AL1" s="53"/>
      <c r="AM1" s="44"/>
      <c r="AN1" s="45"/>
    </row>
    <row r="2" spans="1:48" ht="31.5" customHeight="1">
      <c r="A2" s="141" t="s">
        <v>265</v>
      </c>
      <c r="B2" s="142" t="s">
        <v>513</v>
      </c>
      <c r="C2" s="143" t="s">
        <v>264</v>
      </c>
      <c r="E2" s="144" t="s">
        <v>514</v>
      </c>
      <c r="G2" s="145" t="s">
        <v>391</v>
      </c>
      <c r="H2" s="215" t="s">
        <v>392</v>
      </c>
      <c r="I2" s="215"/>
      <c r="J2" s="215"/>
      <c r="K2" s="215"/>
      <c r="L2" s="215"/>
      <c r="M2" s="94" t="s">
        <v>264</v>
      </c>
      <c r="N2" t="s">
        <v>515</v>
      </c>
      <c r="AC2" s="37"/>
      <c r="AD2" s="38"/>
      <c r="AE2" s="38"/>
      <c r="AF2" s="39"/>
      <c r="AG2" s="39"/>
      <c r="AH2" s="39"/>
      <c r="AI2" s="39"/>
      <c r="AJ2" s="39"/>
      <c r="AK2" s="38"/>
      <c r="AL2" s="40"/>
      <c r="AM2" s="40"/>
      <c r="AN2" s="40"/>
      <c r="AO2" s="41"/>
      <c r="AP2" s="42"/>
      <c r="AQ2" s="43"/>
      <c r="AR2" s="43"/>
      <c r="AS2" s="38"/>
      <c r="AT2" s="44"/>
      <c r="AU2" s="45"/>
      <c r="AV2" s="3"/>
    </row>
    <row r="3" spans="1:48" ht="31.5" customHeight="1">
      <c r="A3" s="141" t="s">
        <v>268</v>
      </c>
      <c r="B3" s="142" t="s">
        <v>516</v>
      </c>
      <c r="C3" s="143" t="s">
        <v>264</v>
      </c>
      <c r="E3" s="144" t="s">
        <v>517</v>
      </c>
      <c r="G3" s="145" t="s">
        <v>394</v>
      </c>
      <c r="H3" s="215" t="s">
        <v>395</v>
      </c>
      <c r="I3" s="215"/>
      <c r="J3" s="215"/>
      <c r="K3" s="215"/>
      <c r="L3" s="215"/>
      <c r="M3" s="94" t="s">
        <v>264</v>
      </c>
      <c r="N3" t="s">
        <v>518</v>
      </c>
    </row>
    <row r="4" spans="1:48" ht="31.5" customHeight="1">
      <c r="A4" s="141" t="s">
        <v>55</v>
      </c>
      <c r="B4" s="142" t="s">
        <v>519</v>
      </c>
      <c r="C4" s="143" t="s">
        <v>264</v>
      </c>
      <c r="E4" s="146" t="s">
        <v>520</v>
      </c>
      <c r="G4" s="145" t="s">
        <v>397</v>
      </c>
      <c r="H4" s="215" t="s">
        <v>398</v>
      </c>
      <c r="I4" s="215"/>
      <c r="J4" s="215"/>
      <c r="K4" s="215"/>
      <c r="L4" s="215"/>
      <c r="M4" s="94" t="s">
        <v>264</v>
      </c>
      <c r="AF4" t="s">
        <v>521</v>
      </c>
      <c r="AG4">
        <v>2023</v>
      </c>
      <c r="AH4" t="s">
        <v>522</v>
      </c>
      <c r="AI4" s="147" t="s">
        <v>523</v>
      </c>
      <c r="AK4" s="148"/>
      <c r="AL4" s="148"/>
    </row>
    <row r="5" spans="1:48" ht="25.5" customHeight="1">
      <c r="A5" s="141" t="s">
        <v>273</v>
      </c>
      <c r="B5" s="149" t="s">
        <v>524</v>
      </c>
      <c r="C5" s="150" t="s">
        <v>276</v>
      </c>
      <c r="E5" s="146" t="s">
        <v>525</v>
      </c>
      <c r="G5" s="145" t="s">
        <v>400</v>
      </c>
      <c r="H5" s="215" t="s">
        <v>401</v>
      </c>
      <c r="I5" s="215"/>
      <c r="J5" s="215"/>
      <c r="K5" s="215"/>
      <c r="L5" s="215"/>
      <c r="M5" s="94" t="s">
        <v>276</v>
      </c>
      <c r="AF5" t="s">
        <v>521</v>
      </c>
      <c r="AG5">
        <v>2024</v>
      </c>
      <c r="AH5" t="s">
        <v>526</v>
      </c>
      <c r="AI5" s="147" t="s">
        <v>527</v>
      </c>
      <c r="AK5" s="148" t="s">
        <v>528</v>
      </c>
      <c r="AL5" s="148" t="s">
        <v>529</v>
      </c>
    </row>
    <row r="6" spans="1:48" ht="15.75" customHeight="1">
      <c r="A6" s="141" t="s">
        <v>277</v>
      </c>
      <c r="B6" s="151" t="s">
        <v>530</v>
      </c>
      <c r="C6" s="143" t="s">
        <v>264</v>
      </c>
      <c r="E6" s="146" t="s">
        <v>531</v>
      </c>
      <c r="G6" s="145" t="s">
        <v>403</v>
      </c>
      <c r="H6" s="215" t="s">
        <v>404</v>
      </c>
      <c r="I6" s="215"/>
      <c r="J6" s="215"/>
      <c r="K6" s="215"/>
      <c r="L6" s="215"/>
      <c r="M6" s="94" t="s">
        <v>264</v>
      </c>
      <c r="AF6" t="s">
        <v>521</v>
      </c>
      <c r="AG6">
        <v>2025</v>
      </c>
      <c r="AH6" t="s">
        <v>532</v>
      </c>
      <c r="AI6" s="147" t="s">
        <v>533</v>
      </c>
      <c r="AK6" s="148" t="s">
        <v>534</v>
      </c>
      <c r="AL6" s="148" t="s">
        <v>535</v>
      </c>
    </row>
    <row r="7" spans="1:48" ht="31.5" customHeight="1">
      <c r="A7" s="141" t="s">
        <v>280</v>
      </c>
      <c r="B7" s="151" t="s">
        <v>536</v>
      </c>
      <c r="C7" s="143" t="s">
        <v>276</v>
      </c>
      <c r="E7" s="146" t="s">
        <v>537</v>
      </c>
      <c r="G7" s="145" t="s">
        <v>406</v>
      </c>
      <c r="H7" s="215" t="s">
        <v>407</v>
      </c>
      <c r="I7" s="215"/>
      <c r="J7" s="215"/>
      <c r="K7" s="215"/>
      <c r="L7" s="215"/>
      <c r="M7" s="94" t="s">
        <v>276</v>
      </c>
      <c r="AF7" t="s">
        <v>538</v>
      </c>
      <c r="AG7">
        <v>2026</v>
      </c>
      <c r="AH7" t="s">
        <v>539</v>
      </c>
      <c r="AI7" s="147" t="s">
        <v>540</v>
      </c>
      <c r="AK7" s="148" t="s">
        <v>187</v>
      </c>
      <c r="AL7" s="148" t="s">
        <v>541</v>
      </c>
    </row>
    <row r="8" spans="1:48" ht="15.75" customHeight="1">
      <c r="A8" s="141" t="s">
        <v>283</v>
      </c>
      <c r="B8" s="149" t="s">
        <v>542</v>
      </c>
      <c r="C8" s="152" t="s">
        <v>286</v>
      </c>
      <c r="E8" s="146" t="s">
        <v>543</v>
      </c>
      <c r="G8" s="145" t="s">
        <v>409</v>
      </c>
      <c r="H8" s="215" t="s">
        <v>410</v>
      </c>
      <c r="I8" s="215"/>
      <c r="J8" s="215"/>
      <c r="K8" s="215"/>
      <c r="L8" s="215"/>
      <c r="M8" s="94" t="s">
        <v>286</v>
      </c>
      <c r="AF8" t="s">
        <v>538</v>
      </c>
      <c r="AG8">
        <v>2027</v>
      </c>
      <c r="AH8" t="s">
        <v>544</v>
      </c>
      <c r="AI8" s="147" t="s">
        <v>545</v>
      </c>
    </row>
    <row r="9" spans="1:48" ht="180" customHeight="1">
      <c r="A9" s="141" t="s">
        <v>290</v>
      </c>
      <c r="B9" s="153" t="s">
        <v>546</v>
      </c>
      <c r="C9" s="143" t="s">
        <v>293</v>
      </c>
      <c r="E9" s="146" t="s">
        <v>547</v>
      </c>
      <c r="G9" s="154" t="s">
        <v>415</v>
      </c>
      <c r="H9" s="215" t="s">
        <v>548</v>
      </c>
      <c r="I9" s="215"/>
      <c r="J9" s="215"/>
      <c r="K9" s="215"/>
      <c r="L9" s="215"/>
      <c r="M9" s="155" t="s">
        <v>293</v>
      </c>
      <c r="AF9" t="s">
        <v>538</v>
      </c>
      <c r="AG9">
        <v>2028</v>
      </c>
      <c r="AH9" t="s">
        <v>549</v>
      </c>
      <c r="AI9" s="147" t="s">
        <v>550</v>
      </c>
    </row>
    <row r="10" spans="1:48" ht="15.75" customHeight="1">
      <c r="A10" s="141" t="s">
        <v>294</v>
      </c>
      <c r="B10" s="153" t="s">
        <v>551</v>
      </c>
      <c r="C10" s="143" t="s">
        <v>297</v>
      </c>
      <c r="E10" s="146" t="s">
        <v>552</v>
      </c>
      <c r="G10" s="154" t="s">
        <v>418</v>
      </c>
      <c r="H10" s="215" t="s">
        <v>553</v>
      </c>
      <c r="I10" s="215"/>
      <c r="J10" s="215"/>
      <c r="K10" s="215"/>
      <c r="L10" s="215"/>
      <c r="M10" s="155" t="s">
        <v>297</v>
      </c>
      <c r="AF10" t="s">
        <v>10</v>
      </c>
      <c r="AG10">
        <v>2029</v>
      </c>
      <c r="AH10" t="s">
        <v>554</v>
      </c>
      <c r="AI10" s="147" t="s">
        <v>555</v>
      </c>
    </row>
    <row r="11" spans="1:48" ht="31.5" customHeight="1">
      <c r="A11" s="141" t="s">
        <v>301</v>
      </c>
      <c r="B11" s="153" t="s">
        <v>556</v>
      </c>
      <c r="C11" s="150" t="s">
        <v>303</v>
      </c>
      <c r="E11" s="146" t="s">
        <v>557</v>
      </c>
      <c r="G11" s="154" t="s">
        <v>424</v>
      </c>
      <c r="H11" s="215" t="s">
        <v>558</v>
      </c>
      <c r="I11" s="215"/>
      <c r="J11" s="215"/>
      <c r="K11" s="215"/>
      <c r="L11" s="215"/>
      <c r="M11" s="94" t="s">
        <v>303</v>
      </c>
      <c r="AF11" t="s">
        <v>10</v>
      </c>
      <c r="AH11" t="s">
        <v>559</v>
      </c>
      <c r="AI11" s="147" t="s">
        <v>560</v>
      </c>
    </row>
    <row r="12" spans="1:48" ht="31.5" customHeight="1">
      <c r="A12" s="141" t="s">
        <v>304</v>
      </c>
      <c r="B12" s="151" t="s">
        <v>561</v>
      </c>
      <c r="C12" s="150" t="s">
        <v>264</v>
      </c>
      <c r="E12" s="146" t="s">
        <v>562</v>
      </c>
      <c r="G12" s="154" t="s">
        <v>426</v>
      </c>
      <c r="H12" s="215" t="s">
        <v>563</v>
      </c>
      <c r="I12" s="215"/>
      <c r="J12" s="215"/>
      <c r="K12" s="215"/>
      <c r="L12" s="215"/>
      <c r="M12" s="94" t="s">
        <v>264</v>
      </c>
      <c r="AF12" t="s">
        <v>10</v>
      </c>
      <c r="AH12" t="s">
        <v>564</v>
      </c>
      <c r="AI12" s="147" t="s">
        <v>565</v>
      </c>
    </row>
    <row r="13" spans="1:48" ht="15.75" customHeight="1">
      <c r="A13" s="141" t="s">
        <v>309</v>
      </c>
      <c r="B13" s="156" t="s">
        <v>566</v>
      </c>
      <c r="C13" s="143" t="s">
        <v>264</v>
      </c>
      <c r="E13" s="146" t="s">
        <v>567</v>
      </c>
      <c r="G13" s="145" t="s">
        <v>428</v>
      </c>
      <c r="H13" s="215" t="s">
        <v>429</v>
      </c>
      <c r="I13" s="215"/>
      <c r="J13" s="215"/>
      <c r="K13" s="215"/>
      <c r="L13" s="215"/>
      <c r="M13" s="94" t="s">
        <v>264</v>
      </c>
      <c r="AF13" t="s">
        <v>568</v>
      </c>
      <c r="AH13" t="s">
        <v>569</v>
      </c>
      <c r="AI13" s="147">
        <v>10</v>
      </c>
    </row>
    <row r="14" spans="1:48" ht="31.5" customHeight="1">
      <c r="A14" s="141" t="s">
        <v>312</v>
      </c>
      <c r="B14" s="156" t="s">
        <v>570</v>
      </c>
      <c r="C14" s="143" t="s">
        <v>264</v>
      </c>
      <c r="E14" s="146" t="s">
        <v>571</v>
      </c>
      <c r="G14" s="145" t="s">
        <v>431</v>
      </c>
      <c r="H14" s="215" t="s">
        <v>432</v>
      </c>
      <c r="I14" s="215"/>
      <c r="J14" s="215"/>
      <c r="K14" s="215"/>
      <c r="L14" s="215"/>
      <c r="M14" s="94" t="s">
        <v>264</v>
      </c>
      <c r="AF14" t="s">
        <v>568</v>
      </c>
      <c r="AH14" t="s">
        <v>572</v>
      </c>
      <c r="AI14" s="147">
        <v>11</v>
      </c>
    </row>
    <row r="15" spans="1:48" ht="31.5" customHeight="1">
      <c r="A15" s="141" t="s">
        <v>315</v>
      </c>
      <c r="B15" s="156" t="s">
        <v>573</v>
      </c>
      <c r="C15" s="143" t="s">
        <v>264</v>
      </c>
      <c r="E15" s="146" t="s">
        <v>574</v>
      </c>
      <c r="G15" s="145" t="s">
        <v>434</v>
      </c>
      <c r="H15" s="215" t="s">
        <v>435</v>
      </c>
      <c r="I15" s="215"/>
      <c r="J15" s="215"/>
      <c r="K15" s="215"/>
      <c r="L15" s="215"/>
      <c r="M15" s="94" t="s">
        <v>264</v>
      </c>
      <c r="AF15" t="s">
        <v>568</v>
      </c>
      <c r="AH15" t="s">
        <v>575</v>
      </c>
      <c r="AI15" s="147">
        <v>12</v>
      </c>
    </row>
    <row r="16" spans="1:48" ht="31.5" customHeight="1">
      <c r="A16" s="141" t="s">
        <v>318</v>
      </c>
      <c r="B16" s="156" t="s">
        <v>576</v>
      </c>
      <c r="C16" s="143" t="s">
        <v>264</v>
      </c>
      <c r="E16" s="146" t="s">
        <v>577</v>
      </c>
      <c r="G16" s="145" t="s">
        <v>437</v>
      </c>
      <c r="H16" s="215" t="s">
        <v>438</v>
      </c>
      <c r="I16" s="215"/>
      <c r="J16" s="215"/>
      <c r="K16" s="215"/>
      <c r="L16" s="215"/>
      <c r="M16" s="94" t="s">
        <v>264</v>
      </c>
    </row>
    <row r="17" spans="1:34" ht="110.25" customHeight="1">
      <c r="A17" s="141" t="s">
        <v>322</v>
      </c>
      <c r="B17" s="153" t="s">
        <v>578</v>
      </c>
      <c r="C17" s="143" t="s">
        <v>324</v>
      </c>
      <c r="E17" s="146" t="s">
        <v>579</v>
      </c>
      <c r="G17" s="145" t="s">
        <v>440</v>
      </c>
      <c r="H17" s="215" t="s">
        <v>441</v>
      </c>
      <c r="I17" s="215"/>
      <c r="J17" s="215"/>
      <c r="K17" s="215"/>
      <c r="L17" s="215"/>
      <c r="M17" s="94" t="s">
        <v>324</v>
      </c>
    </row>
    <row r="18" spans="1:34" ht="31.5" customHeight="1">
      <c r="A18" s="141" t="s">
        <v>194</v>
      </c>
      <c r="B18" s="153" t="s">
        <v>580</v>
      </c>
      <c r="C18" s="143" t="s">
        <v>330</v>
      </c>
      <c r="E18" s="146" t="s">
        <v>581</v>
      </c>
      <c r="G18" s="154" t="s">
        <v>446</v>
      </c>
      <c r="H18" s="215" t="s">
        <v>582</v>
      </c>
      <c r="I18" s="215"/>
      <c r="J18" s="215"/>
      <c r="K18" s="215"/>
      <c r="L18" s="215"/>
      <c r="M18" s="94" t="s">
        <v>330</v>
      </c>
      <c r="AG18" t="s">
        <v>521</v>
      </c>
      <c r="AH18" t="s">
        <v>521</v>
      </c>
    </row>
    <row r="19" spans="1:34" ht="31.5" customHeight="1">
      <c r="A19" s="141" t="s">
        <v>192</v>
      </c>
      <c r="B19" s="151" t="s">
        <v>583</v>
      </c>
      <c r="C19" s="143" t="s">
        <v>332</v>
      </c>
      <c r="E19" s="146" t="s">
        <v>584</v>
      </c>
      <c r="G19" s="154" t="s">
        <v>448</v>
      </c>
      <c r="H19" s="215" t="s">
        <v>585</v>
      </c>
      <c r="I19" s="215"/>
      <c r="J19" s="215"/>
      <c r="K19" s="215"/>
      <c r="L19" s="215"/>
      <c r="M19" s="94" t="s">
        <v>332</v>
      </c>
      <c r="AG19" t="s">
        <v>538</v>
      </c>
      <c r="AH19" t="s">
        <v>538</v>
      </c>
    </row>
    <row r="20" spans="1:34" ht="31.5" customHeight="1">
      <c r="A20" s="141" t="s">
        <v>204</v>
      </c>
      <c r="B20" s="153" t="s">
        <v>586</v>
      </c>
      <c r="C20" s="150" t="s">
        <v>303</v>
      </c>
      <c r="E20" s="146" t="s">
        <v>587</v>
      </c>
      <c r="G20" s="154" t="s">
        <v>453</v>
      </c>
      <c r="H20" s="215" t="s">
        <v>588</v>
      </c>
      <c r="I20" s="215"/>
      <c r="J20" s="215"/>
      <c r="K20" s="215"/>
      <c r="L20" s="215"/>
      <c r="M20" s="94" t="s">
        <v>303</v>
      </c>
      <c r="AG20" t="s">
        <v>10</v>
      </c>
      <c r="AH20" t="s">
        <v>10</v>
      </c>
    </row>
    <row r="21" spans="1:34" ht="31.5" customHeight="1">
      <c r="A21" s="141" t="s">
        <v>337</v>
      </c>
      <c r="B21" s="151" t="s">
        <v>589</v>
      </c>
      <c r="C21" s="150" t="s">
        <v>264</v>
      </c>
      <c r="E21" s="146" t="s">
        <v>590</v>
      </c>
      <c r="G21" s="154" t="s">
        <v>455</v>
      </c>
      <c r="H21" s="215" t="s">
        <v>591</v>
      </c>
      <c r="I21" s="215"/>
      <c r="J21" s="215"/>
      <c r="K21" s="215"/>
      <c r="L21" s="215"/>
      <c r="M21" s="94" t="s">
        <v>264</v>
      </c>
      <c r="AG21" t="s">
        <v>568</v>
      </c>
      <c r="AH21" t="s">
        <v>568</v>
      </c>
    </row>
    <row r="22" spans="1:34" ht="31.5" customHeight="1">
      <c r="A22" s="141" t="s">
        <v>345</v>
      </c>
      <c r="B22" s="153" t="s">
        <v>592</v>
      </c>
      <c r="C22" s="143" t="s">
        <v>330</v>
      </c>
      <c r="E22" s="146" t="s">
        <v>593</v>
      </c>
      <c r="G22" s="154" t="s">
        <v>460</v>
      </c>
      <c r="H22" s="215" t="s">
        <v>594</v>
      </c>
      <c r="I22" s="215"/>
      <c r="J22" s="215"/>
      <c r="K22" s="215"/>
      <c r="L22" s="215"/>
      <c r="M22" s="94" t="s">
        <v>330</v>
      </c>
      <c r="AG22" t="s">
        <v>544</v>
      </c>
    </row>
    <row r="23" spans="1:34" ht="15.75" customHeight="1">
      <c r="A23" s="141" t="s">
        <v>347</v>
      </c>
      <c r="B23" s="151" t="s">
        <v>595</v>
      </c>
      <c r="C23" s="143" t="s">
        <v>332</v>
      </c>
      <c r="E23" s="146" t="s">
        <v>596</v>
      </c>
      <c r="G23" s="154" t="s">
        <v>462</v>
      </c>
      <c r="H23" s="215" t="s">
        <v>597</v>
      </c>
      <c r="I23" s="215"/>
      <c r="J23" s="215"/>
      <c r="K23" s="215"/>
      <c r="L23" s="215"/>
      <c r="M23" s="94" t="s">
        <v>332</v>
      </c>
      <c r="AG23" t="s">
        <v>549</v>
      </c>
    </row>
    <row r="24" spans="1:34" ht="31.5" customHeight="1">
      <c r="A24" s="141" t="s">
        <v>349</v>
      </c>
      <c r="B24" s="156" t="s">
        <v>598</v>
      </c>
      <c r="C24" s="150" t="s">
        <v>303</v>
      </c>
      <c r="G24" s="145" t="s">
        <v>464</v>
      </c>
      <c r="H24" s="215" t="s">
        <v>465</v>
      </c>
      <c r="I24" s="215"/>
      <c r="J24" s="215"/>
      <c r="K24" s="215"/>
      <c r="L24" s="215"/>
      <c r="M24" s="94" t="s">
        <v>303</v>
      </c>
      <c r="AG24" t="s">
        <v>554</v>
      </c>
    </row>
    <row r="25" spans="1:34" ht="31.5" customHeight="1">
      <c r="A25" s="141" t="s">
        <v>355</v>
      </c>
      <c r="B25" s="149" t="s">
        <v>599</v>
      </c>
      <c r="C25" s="150" t="s">
        <v>358</v>
      </c>
      <c r="G25" s="145" t="s">
        <v>467</v>
      </c>
      <c r="H25" s="215" t="s">
        <v>468</v>
      </c>
      <c r="I25" s="215"/>
      <c r="J25" s="215"/>
      <c r="K25" s="215"/>
      <c r="L25" s="215"/>
      <c r="M25" s="94" t="s">
        <v>358</v>
      </c>
      <c r="AG25" t="s">
        <v>559</v>
      </c>
    </row>
    <row r="26" spans="1:34" ht="15.75" customHeight="1">
      <c r="A26" s="141" t="s">
        <v>359</v>
      </c>
      <c r="B26" s="149" t="s">
        <v>600</v>
      </c>
      <c r="C26" s="150" t="s">
        <v>264</v>
      </c>
      <c r="G26" s="145" t="s">
        <v>470</v>
      </c>
      <c r="H26" s="215" t="s">
        <v>471</v>
      </c>
      <c r="I26" s="215"/>
      <c r="J26" s="215"/>
      <c r="K26" s="215"/>
      <c r="L26" s="215"/>
      <c r="M26" s="94" t="s">
        <v>264</v>
      </c>
      <c r="AG26" t="s">
        <v>564</v>
      </c>
    </row>
    <row r="27" spans="1:34" ht="31.5" customHeight="1">
      <c r="A27" s="141" t="s">
        <v>362</v>
      </c>
      <c r="B27" s="149" t="s">
        <v>601</v>
      </c>
      <c r="C27" s="150" t="s">
        <v>264</v>
      </c>
      <c r="G27" s="145" t="s">
        <v>473</v>
      </c>
      <c r="H27" s="215" t="s">
        <v>474</v>
      </c>
      <c r="I27" s="215"/>
      <c r="J27" s="215"/>
      <c r="K27" s="215"/>
      <c r="L27" s="215"/>
      <c r="M27" s="94" t="s">
        <v>264</v>
      </c>
      <c r="AG27" t="s">
        <v>569</v>
      </c>
    </row>
    <row r="28" spans="1:34" ht="38.25" customHeight="1">
      <c r="A28" s="141" t="s">
        <v>188</v>
      </c>
      <c r="B28" s="149" t="s">
        <v>602</v>
      </c>
      <c r="C28" s="143" t="s">
        <v>370</v>
      </c>
      <c r="G28" s="154" t="s">
        <v>479</v>
      </c>
      <c r="H28" s="215" t="s">
        <v>603</v>
      </c>
      <c r="I28" s="215"/>
      <c r="J28" s="215"/>
      <c r="K28" s="215"/>
      <c r="L28" s="215"/>
      <c r="M28" s="94" t="s">
        <v>370</v>
      </c>
      <c r="AG28" t="s">
        <v>572</v>
      </c>
    </row>
    <row r="29" spans="1:34" ht="31.5" customHeight="1">
      <c r="A29" s="141" t="s">
        <v>185</v>
      </c>
      <c r="B29" s="149" t="s">
        <v>604</v>
      </c>
      <c r="C29" s="143" t="s">
        <v>303</v>
      </c>
      <c r="G29" s="154" t="s">
        <v>482</v>
      </c>
      <c r="H29" s="215" t="s">
        <v>605</v>
      </c>
      <c r="I29" s="215"/>
      <c r="J29" s="215"/>
      <c r="K29" s="215"/>
      <c r="L29" s="215"/>
      <c r="M29" s="94" t="s">
        <v>303</v>
      </c>
      <c r="AG29" t="s">
        <v>575</v>
      </c>
    </row>
    <row r="30" spans="1:34" ht="15.75" customHeight="1">
      <c r="A30" s="141" t="s">
        <v>191</v>
      </c>
      <c r="B30" s="149" t="s">
        <v>606</v>
      </c>
      <c r="C30" s="143" t="s">
        <v>276</v>
      </c>
      <c r="G30" s="154" t="s">
        <v>485</v>
      </c>
      <c r="H30" s="215" t="s">
        <v>607</v>
      </c>
      <c r="I30" s="215"/>
      <c r="J30" s="215"/>
      <c r="K30" s="215"/>
      <c r="L30" s="215"/>
      <c r="M30" s="94" t="s">
        <v>276</v>
      </c>
    </row>
    <row r="31" spans="1:34" ht="38.25" customHeight="1">
      <c r="A31" s="141" t="s">
        <v>375</v>
      </c>
      <c r="B31" s="149" t="s">
        <v>608</v>
      </c>
      <c r="C31" s="143" t="s">
        <v>378</v>
      </c>
      <c r="G31" s="154" t="s">
        <v>488</v>
      </c>
      <c r="H31" s="215" t="s">
        <v>489</v>
      </c>
      <c r="I31" s="215"/>
      <c r="J31" s="215"/>
      <c r="K31" s="215"/>
      <c r="L31" s="215"/>
      <c r="M31" s="94" t="s">
        <v>378</v>
      </c>
    </row>
    <row r="32" spans="1:34">
      <c r="G32" s="157"/>
      <c r="H32" s="157"/>
    </row>
    <row r="33" spans="7:8">
      <c r="G33" s="157"/>
      <c r="H33" s="157"/>
    </row>
    <row r="34" spans="7:8">
      <c r="G34" s="157"/>
      <c r="H34" s="157"/>
    </row>
    <row r="35" spans="7:8" ht="15.75" customHeight="1">
      <c r="G35" s="157"/>
      <c r="H35" s="157"/>
    </row>
    <row r="36" spans="7:8" ht="15.75" customHeight="1">
      <c r="G36" s="157"/>
      <c r="H36" s="157"/>
    </row>
    <row r="37" spans="7:8" ht="15.75" customHeight="1">
      <c r="G37" s="157"/>
      <c r="H37" s="157"/>
    </row>
    <row r="38" spans="7:8" ht="15.75" customHeight="1">
      <c r="G38" s="157"/>
      <c r="H38" s="157"/>
    </row>
    <row r="39" spans="7:8" ht="15.75" customHeight="1">
      <c r="G39" s="157"/>
      <c r="H39" s="157"/>
    </row>
    <row r="40" spans="7:8">
      <c r="G40" s="157"/>
      <c r="H40" s="157"/>
    </row>
    <row r="41" spans="7:8" ht="15.75" customHeight="1">
      <c r="G41" s="157"/>
      <c r="H41" s="157"/>
    </row>
    <row r="42" spans="7:8" ht="15.75" customHeight="1">
      <c r="G42" s="157"/>
      <c r="H42" s="157"/>
    </row>
    <row r="43" spans="7:8">
      <c r="G43" s="157"/>
      <c r="H43" s="157"/>
    </row>
    <row r="44" spans="7:8">
      <c r="G44" s="157"/>
      <c r="H44" s="157"/>
    </row>
    <row r="45" spans="7:8">
      <c r="G45" s="157"/>
      <c r="H45" s="157"/>
    </row>
    <row r="46" spans="7:8">
      <c r="G46" s="157"/>
      <c r="H46" s="157"/>
    </row>
    <row r="47" spans="7:8">
      <c r="G47" s="157"/>
      <c r="H47" s="157"/>
    </row>
    <row r="48" spans="7:8">
      <c r="G48" s="157"/>
      <c r="H48" s="157"/>
    </row>
    <row r="49" spans="7:8">
      <c r="G49" s="157"/>
      <c r="H49" s="157"/>
    </row>
    <row r="50" spans="7:8">
      <c r="G50" s="157"/>
      <c r="H50" s="157"/>
    </row>
    <row r="51" spans="7:8">
      <c r="G51" s="157"/>
      <c r="H51" s="157"/>
    </row>
    <row r="52" spans="7:8">
      <c r="G52" s="157"/>
      <c r="H52" s="157"/>
    </row>
    <row r="53" spans="7:8">
      <c r="G53" s="157"/>
      <c r="H53" s="157"/>
    </row>
    <row r="54" spans="7:8">
      <c r="G54" s="157"/>
      <c r="H54" s="157"/>
    </row>
    <row r="55" spans="7:8">
      <c r="G55" s="157"/>
      <c r="H55" s="157"/>
    </row>
    <row r="56" spans="7:8">
      <c r="G56" s="157"/>
      <c r="H56" s="157"/>
    </row>
    <row r="57" spans="7:8">
      <c r="G57" s="157"/>
      <c r="H57" s="157"/>
    </row>
    <row r="58" spans="7:8">
      <c r="G58" s="157"/>
      <c r="H58" s="157"/>
    </row>
    <row r="59" spans="7:8">
      <c r="G59" s="157"/>
      <c r="H59" s="157"/>
    </row>
    <row r="60" spans="7:8">
      <c r="G60" s="157"/>
      <c r="H60" s="157"/>
    </row>
    <row r="61" spans="7:8">
      <c r="G61" s="157"/>
      <c r="H61" s="157"/>
    </row>
    <row r="62" spans="7:8">
      <c r="G62" s="157"/>
      <c r="H62" s="157"/>
    </row>
    <row r="63" spans="7:8">
      <c r="G63" s="157"/>
      <c r="H63" s="157"/>
    </row>
    <row r="64" spans="7:8">
      <c r="G64" s="157"/>
      <c r="H64" s="157"/>
    </row>
    <row r="65" spans="7:8">
      <c r="G65" s="157"/>
      <c r="H65" s="157"/>
    </row>
    <row r="66" spans="7:8">
      <c r="G66" s="157"/>
      <c r="H66" s="157"/>
    </row>
    <row r="67" spans="7:8">
      <c r="G67" s="157"/>
      <c r="H67" s="157"/>
    </row>
    <row r="68" spans="7:8">
      <c r="G68" s="157"/>
      <c r="H68" s="157"/>
    </row>
    <row r="69" spans="7:8">
      <c r="G69" s="157"/>
      <c r="H69" s="157"/>
    </row>
    <row r="70" spans="7:8">
      <c r="G70" s="157"/>
      <c r="H70" s="157"/>
    </row>
    <row r="71" spans="7:8">
      <c r="G71" s="157"/>
      <c r="H71" s="157"/>
    </row>
    <row r="72" spans="7:8">
      <c r="G72" s="157"/>
      <c r="H72" s="157"/>
    </row>
    <row r="73" spans="7:8">
      <c r="G73" s="157"/>
      <c r="H73" s="157"/>
    </row>
    <row r="74" spans="7:8">
      <c r="G74" s="157"/>
      <c r="H74" s="157"/>
    </row>
    <row r="75" spans="7:8">
      <c r="G75" s="157"/>
      <c r="H75" s="157"/>
    </row>
    <row r="76" spans="7:8">
      <c r="G76" s="157"/>
      <c r="H76" s="157"/>
    </row>
    <row r="77" spans="7:8">
      <c r="G77" s="157"/>
      <c r="H77" s="157"/>
    </row>
    <row r="78" spans="7:8">
      <c r="G78" s="157"/>
      <c r="H78" s="157"/>
    </row>
    <row r="79" spans="7:8">
      <c r="G79" s="157"/>
      <c r="H79" s="157"/>
    </row>
    <row r="80" spans="7:8">
      <c r="G80" s="157"/>
      <c r="H80" s="157"/>
    </row>
    <row r="81" spans="7:8">
      <c r="G81" s="157"/>
      <c r="H81" s="157"/>
    </row>
    <row r="82" spans="7:8">
      <c r="G82" s="157"/>
      <c r="H82" s="157"/>
    </row>
    <row r="83" spans="7:8">
      <c r="G83" s="157"/>
      <c r="H83" s="157"/>
    </row>
    <row r="84" spans="7:8">
      <c r="G84" s="157"/>
      <c r="H84" s="157"/>
    </row>
    <row r="85" spans="7:8">
      <c r="G85" s="157"/>
      <c r="H85" s="157"/>
    </row>
    <row r="86" spans="7:8">
      <c r="G86" s="157"/>
      <c r="H86" s="157"/>
    </row>
    <row r="87" spans="7:8">
      <c r="G87" s="157"/>
      <c r="H87" s="157"/>
    </row>
    <row r="88" spans="7:8">
      <c r="G88" s="157"/>
      <c r="H88" s="157"/>
    </row>
    <row r="89" spans="7:8">
      <c r="G89" s="157"/>
      <c r="H89" s="157"/>
    </row>
    <row r="90" spans="7:8">
      <c r="G90" s="157"/>
      <c r="H90" s="157"/>
    </row>
    <row r="91" spans="7:8">
      <c r="G91" s="157"/>
      <c r="H91" s="157"/>
    </row>
    <row r="92" spans="7:8">
      <c r="G92" s="157"/>
      <c r="H92" s="157"/>
    </row>
    <row r="93" spans="7:8">
      <c r="G93" s="157"/>
      <c r="H93" s="157"/>
    </row>
    <row r="94" spans="7:8">
      <c r="G94" s="157"/>
      <c r="H94" s="157"/>
    </row>
    <row r="95" spans="7:8">
      <c r="G95" s="157"/>
      <c r="H95" s="157"/>
    </row>
    <row r="96" spans="7:8">
      <c r="G96" s="157"/>
      <c r="H96" s="157"/>
    </row>
    <row r="97" spans="7:8">
      <c r="G97" s="157"/>
      <c r="H97" s="157"/>
    </row>
    <row r="98" spans="7:8">
      <c r="G98" s="157"/>
      <c r="H98" s="157"/>
    </row>
    <row r="99" spans="7:8">
      <c r="G99" s="157"/>
      <c r="H99" s="157"/>
    </row>
    <row r="100" spans="7:8">
      <c r="G100" s="157"/>
      <c r="H100" s="157"/>
    </row>
    <row r="101" spans="7:8">
      <c r="G101" s="157"/>
      <c r="H101" s="157"/>
    </row>
    <row r="102" spans="7:8">
      <c r="G102" s="157"/>
      <c r="H102" s="157"/>
    </row>
    <row r="103" spans="7:8">
      <c r="G103" s="157"/>
      <c r="H103" s="157"/>
    </row>
    <row r="104" spans="7:8">
      <c r="G104" s="157"/>
      <c r="H104" s="157"/>
    </row>
    <row r="105" spans="7:8">
      <c r="G105" s="157"/>
      <c r="H105" s="157"/>
    </row>
    <row r="106" spans="7:8">
      <c r="G106" s="157"/>
      <c r="H106" s="157"/>
    </row>
    <row r="107" spans="7:8">
      <c r="G107" s="157"/>
      <c r="H107" s="157"/>
    </row>
    <row r="108" spans="7:8">
      <c r="G108" s="157"/>
      <c r="H108" s="157"/>
    </row>
    <row r="109" spans="7:8">
      <c r="G109" s="157"/>
      <c r="H109" s="157"/>
    </row>
    <row r="110" spans="7:8">
      <c r="G110" s="157"/>
      <c r="H110" s="157"/>
    </row>
    <row r="111" spans="7:8">
      <c r="G111" s="157"/>
      <c r="H111" s="157"/>
    </row>
    <row r="112" spans="7:8">
      <c r="G112" s="157"/>
      <c r="H112" s="157"/>
    </row>
    <row r="113" spans="7:8">
      <c r="G113" s="157"/>
      <c r="H113" s="157"/>
    </row>
    <row r="114" spans="7:8">
      <c r="G114" s="157"/>
      <c r="H114" s="157"/>
    </row>
    <row r="115" spans="7:8">
      <c r="G115" s="157"/>
      <c r="H115" s="157"/>
    </row>
    <row r="116" spans="7:8">
      <c r="G116" s="157"/>
      <c r="H116" s="157"/>
    </row>
    <row r="117" spans="7:8">
      <c r="G117" s="157"/>
      <c r="H117" s="157"/>
    </row>
    <row r="118" spans="7:8">
      <c r="G118" s="157"/>
      <c r="H118" s="157"/>
    </row>
    <row r="119" spans="7:8">
      <c r="G119" s="157"/>
      <c r="H119" s="157"/>
    </row>
    <row r="120" spans="7:8">
      <c r="G120" s="157"/>
      <c r="H120" s="157"/>
    </row>
    <row r="121" spans="7:8">
      <c r="G121" s="157"/>
      <c r="H121" s="157"/>
    </row>
    <row r="122" spans="7:8">
      <c r="G122" s="157"/>
      <c r="H122" s="157"/>
    </row>
    <row r="123" spans="7:8">
      <c r="G123" s="157"/>
      <c r="H123" s="157"/>
    </row>
    <row r="124" spans="7:8">
      <c r="G124" s="157"/>
      <c r="H124" s="157"/>
    </row>
    <row r="125" spans="7:8">
      <c r="G125" s="157"/>
      <c r="H125" s="157"/>
    </row>
    <row r="126" spans="7:8">
      <c r="G126" s="157"/>
      <c r="H126" s="157"/>
    </row>
    <row r="127" spans="7:8">
      <c r="G127" s="157"/>
      <c r="H127" s="157"/>
    </row>
    <row r="128" spans="7:8">
      <c r="G128" s="157"/>
      <c r="H128" s="157"/>
    </row>
    <row r="129" spans="7:8">
      <c r="G129" s="157"/>
      <c r="H129" s="157"/>
    </row>
    <row r="130" spans="7:8">
      <c r="G130" s="157"/>
      <c r="H130" s="157"/>
    </row>
    <row r="131" spans="7:8">
      <c r="G131" s="157"/>
      <c r="H131" s="157"/>
    </row>
    <row r="132" spans="7:8">
      <c r="G132" s="157"/>
      <c r="H132" s="157"/>
    </row>
    <row r="133" spans="7:8">
      <c r="G133" s="157"/>
      <c r="H133" s="157"/>
    </row>
    <row r="134" spans="7:8">
      <c r="G134" s="157"/>
      <c r="H134" s="157"/>
    </row>
    <row r="135" spans="7:8">
      <c r="G135" s="157"/>
      <c r="H135" s="157"/>
    </row>
    <row r="136" spans="7:8">
      <c r="G136" s="157"/>
      <c r="H136" s="157"/>
    </row>
    <row r="137" spans="7:8">
      <c r="G137" s="157"/>
      <c r="H137" s="157"/>
    </row>
    <row r="138" spans="7:8">
      <c r="G138" s="157"/>
      <c r="H138" s="157"/>
    </row>
  </sheetData>
  <mergeCells count="31">
    <mergeCell ref="H1:L1"/>
    <mergeCell ref="H2:L2"/>
    <mergeCell ref="H3:L3"/>
    <mergeCell ref="H4:L4"/>
    <mergeCell ref="H5:L5"/>
    <mergeCell ref="H6:L6"/>
    <mergeCell ref="H7:L7"/>
    <mergeCell ref="H8:L8"/>
    <mergeCell ref="H9:L9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31:L31"/>
    <mergeCell ref="H26:L26"/>
    <mergeCell ref="H27:L27"/>
    <mergeCell ref="H28:L28"/>
    <mergeCell ref="H29:L29"/>
    <mergeCell ref="H30:L30"/>
  </mergeCells>
  <dataValidations count="6">
    <dataValidation type="list" allowBlank="1" showInputMessage="1" showErrorMessage="1" sqref="AK2" xr:uid="{00000000-0002-0000-0500-000000000000}">
      <formula1>markT</formula1>
      <formula2>0</formula2>
    </dataValidation>
    <dataValidation type="list" allowBlank="1" showInputMessage="1" showErrorMessage="1" sqref="AD2" xr:uid="{00000000-0002-0000-0500-000001000000}">
      <formula1>skods</formula1>
      <formula2>0</formula2>
    </dataValidation>
    <dataValidation type="list" showInputMessage="1" showErrorMessage="1" sqref="AS2" xr:uid="{00000000-0002-0000-0500-000002000000}">
      <formula1>markZ</formula1>
      <formula2>0</formula2>
    </dataValidation>
    <dataValidation type="list" allowBlank="1" showInputMessage="1" showErrorMessage="1" sqref="AG1 AJ2" xr:uid="{00000000-0002-0000-0500-000003000000}">
      <formula1>"побутовий,непобутовий"</formula1>
      <formula2>0</formula2>
    </dataValidation>
    <dataValidation type="list" allowBlank="1" showInputMessage="1" showErrorMessage="1" sqref="AL1" xr:uid="{00000000-0002-0000-0500-000004000000}">
      <formula1>ways</formula1>
      <formula2>0</formula2>
    </dataValidation>
    <dataValidation type="list" allowBlank="1" showInputMessage="1" showErrorMessage="1" sqref="AJ1" xr:uid="{00000000-0002-0000-0500-000005000000}">
      <formula1>standards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27</vt:i4>
      </vt:variant>
    </vt:vector>
  </HeadingPairs>
  <TitlesOfParts>
    <vt:vector size="33" baseType="lpstr">
      <vt:lpstr>додаток 2</vt:lpstr>
      <vt:lpstr>Аркуш1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Sennikov</dc:creator>
  <dc:description/>
  <cp:lastModifiedBy>Лукіянчук Петро Ігорович</cp:lastModifiedBy>
  <cp:revision>0</cp:revision>
  <cp:lastPrinted>2011-03-30T14:29:55Z</cp:lastPrinted>
  <dcterms:created xsi:type="dcterms:W3CDTF">2008-06-12T16:18:12Z</dcterms:created>
  <dcterms:modified xsi:type="dcterms:W3CDTF">2026-02-10T09:02:41Z</dcterms:modified>
  <dc:language>en-US</dc:language>
</cp:coreProperties>
</file>